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https://d.docs.live.net/6a96071fa0c920d6/Tributaria/2025/LABORAL/SMMLV/"/>
    </mc:Choice>
  </mc:AlternateContent>
  <xr:revisionPtr revIDLastSave="1689" documentId="8_{7B5A8760-B248-42A9-AA2F-C25069836A43}" xr6:coauthVersionLast="47" xr6:coauthVersionMax="47" xr10:uidLastSave="{C5169098-A6B3-4020-A097-210B49E57CAE}"/>
  <bookViews>
    <workbookView xWindow="-108" yWindow="-108" windowWidth="23256" windowHeight="12456" tabRatio="864" xr2:uid="{23568D6E-7C10-4435-BAF4-8B7A8D6E6232}"/>
  </bookViews>
  <sheets>
    <sheet name="Menu" sheetId="12" r:id="rId1"/>
    <sheet name="SMMLV" sheetId="1" r:id="rId2"/>
    <sheet name="SALARIO DIF" sheetId="6" r:id="rId3"/>
    <sheet name="SERVICIO DOMESTICO" sheetId="8" r:id="rId4"/>
    <sheet name="Serv Domest x dias" sheetId="7" r:id="rId5"/>
    <sheet name="Calculo HE" sheetId="11" r:id="rId6"/>
    <sheet name="Res 2011 D 768 2022" sheetId="4" r:id="rId7"/>
    <sheet name="TARIFA" sheetId="3" r:id="rId8"/>
    <sheet name="Histórico del salario mínimo" sheetId="5" r:id="rId9"/>
    <sheet name="Fondo Solidaridad" sheetId="10" r:id="rId10"/>
    <sheet name="Hoja3" sheetId="9" state="hidden" r:id="rId11"/>
  </sheets>
  <definedNames>
    <definedName name="____________________________________R">#REF!</definedName>
    <definedName name="___________________________________R">#REF!</definedName>
    <definedName name="__________________________________R">#REF!</definedName>
    <definedName name="_________________________________R">#REF!</definedName>
    <definedName name="________________________________R">#REF!</definedName>
    <definedName name="_______________________________R">#REF!</definedName>
    <definedName name="______________________________R">#REF!</definedName>
    <definedName name="_____________________________R">#REF!</definedName>
    <definedName name="____________________________R">#REF!</definedName>
    <definedName name="___________________________R">#REF!</definedName>
    <definedName name="__________________________R">#REF!</definedName>
    <definedName name="_________________________R">#REF!</definedName>
    <definedName name="________________________R">#REF!</definedName>
    <definedName name="_______________________R">#REF!</definedName>
    <definedName name="______________________R">#REF!</definedName>
    <definedName name="_____________________R">#REF!</definedName>
    <definedName name="____________________R">#REF!</definedName>
    <definedName name="___________________R">#REF!</definedName>
    <definedName name="__________________R">#REF!</definedName>
    <definedName name="_________________R">#REF!</definedName>
    <definedName name="________________R">#REF!</definedName>
    <definedName name="_______________R">#REF!</definedName>
    <definedName name="______________R">#REF!</definedName>
    <definedName name="_____________R">#REF!</definedName>
    <definedName name="____________R">#REF!</definedName>
    <definedName name="___________R">#REF!</definedName>
    <definedName name="__________R">#REF!</definedName>
    <definedName name="_________R">#REF!</definedName>
    <definedName name="________R">#REF!</definedName>
    <definedName name="_______R">#REF!</definedName>
    <definedName name="______R">#REF!</definedName>
    <definedName name="_____R">#REF!</definedName>
    <definedName name="____R">#REF!</definedName>
    <definedName name="___R">#REF!</definedName>
    <definedName name="__F6" hidden="1">{"SUMINISTRO E INSTALACIÓN CANALETAS L=7.50"}</definedName>
    <definedName name="__R">#REF!</definedName>
    <definedName name="__xlnm.Print_Area_5">#REF!</definedName>
    <definedName name="_dia01" localSheetId="9">#REF!</definedName>
    <definedName name="_dia01" localSheetId="0">#REF!</definedName>
    <definedName name="_dia01" localSheetId="4">#REF!</definedName>
    <definedName name="_dia01">#REF!</definedName>
    <definedName name="_DIA1" localSheetId="9">#REF!</definedName>
    <definedName name="_DIA1" localSheetId="4">#REF!</definedName>
    <definedName name="_DIA1">#REF!</definedName>
    <definedName name="_F6" hidden="1">{"SUMINISTRO E INSTALACIÓN CANALETAS L=7.50"}</definedName>
    <definedName name="_Fill" localSheetId="9" hidden="1">#REF!</definedName>
    <definedName name="_Fill" localSheetId="4" hidden="1">#REF!</definedName>
    <definedName name="_Fill" hidden="1">#REF!</definedName>
    <definedName name="_xlnm._FilterDatabase" localSheetId="6" hidden="1">'Res 2011 D 768 2022'!$A$1:$D$1109</definedName>
    <definedName name="_global" localSheetId="9" hidden="1">#REF!</definedName>
    <definedName name="_global" localSheetId="0" hidden="1">#REF!</definedName>
    <definedName name="_global" hidden="1">#REF!</definedName>
    <definedName name="_Key1" localSheetId="9" hidden="1">#REF!</definedName>
    <definedName name="_Key1" hidden="1">#REF!</definedName>
    <definedName name="_Key2" localSheetId="9" hidden="1">#REF!</definedName>
    <definedName name="_Key2" hidden="1">#REF!</definedName>
    <definedName name="_MatMult_A" hidden="1">#REF!</definedName>
    <definedName name="_MatMult_B" hidden="1">#REF!</definedName>
    <definedName name="_MES1" localSheetId="9">#REF!</definedName>
    <definedName name="_MES1">#REF!</definedName>
    <definedName name="_NA1" localSheetId="9">#REF!</definedName>
    <definedName name="_NA1">#REF!</definedName>
    <definedName name="_Order1" hidden="1">255</definedName>
    <definedName name="_Order2" hidden="1">255</definedName>
    <definedName name="_Parse_Out" localSheetId="0" hidden="1">#REF!</definedName>
    <definedName name="_Parse_Out" hidden="1">#REF!</definedName>
    <definedName name="_PT1" localSheetId="0">#REF!</definedName>
    <definedName name="_PT1">#REF!</definedName>
    <definedName name="_R" localSheetId="0">#REF!</definedName>
    <definedName name="_R">#REF!</definedName>
    <definedName name="_Regression_Int" hidden="1">1</definedName>
    <definedName name="_Regression_Out" hidden="1">#REF!</definedName>
    <definedName name="_Regression_X" hidden="1">#REF!</definedName>
    <definedName name="_Regression_Y" hidden="1">#REF!</definedName>
    <definedName name="_scenchg1" hidden="1">#REF!</definedName>
    <definedName name="_Sort" localSheetId="0" hidden="1">#REF!</definedName>
    <definedName name="_Sort" hidden="1">#REF!</definedName>
    <definedName name="A" localSheetId="0">#REF!</definedName>
    <definedName name="A">#REF!</definedName>
    <definedName name="A_ARCINIEGAS">#REF!</definedName>
    <definedName name="ABR_MAY">#REF!</definedName>
    <definedName name="AC">#REF!</definedName>
    <definedName name="ACC">#REF!</definedName>
    <definedName name="AccessDatabase" hidden="1">"F:\AndersonLegal\Modificado\ANEXOC2000 PARA SOCIEDADES.mdb"</definedName>
    <definedName name="ACT">#REF!</definedName>
    <definedName name="ACTECON">#REF!</definedName>
    <definedName name="ACTECONOM">#REF!</definedName>
    <definedName name="ACTIVIDAD">#REF!</definedName>
    <definedName name="Actividades">#REF!</definedName>
    <definedName name="actividades_tarifas" localSheetId="0">#REF!</definedName>
    <definedName name="actividades_tarifas">#REF!</definedName>
    <definedName name="ACTIVOS_S.AGROPECUARIO">#REF!</definedName>
    <definedName name="AD" localSheetId="0">#REF!</definedName>
    <definedName name="AD">#REF!</definedName>
    <definedName name="ADMON">#REF!</definedName>
    <definedName name="Adriana2015">#REF!</definedName>
    <definedName name="AGO_SEP">#REF!</definedName>
    <definedName name="AJUSTADO" localSheetId="9" hidden="1">{"'S. C. B.'!$E$207"}</definedName>
    <definedName name="AJUSTADO" localSheetId="0" hidden="1">{"'S. C. B.'!$E$207"}</definedName>
    <definedName name="AJUSTADO" localSheetId="4" hidden="1">{"'S. C. B.'!$E$207"}</definedName>
    <definedName name="AJUSTADO" hidden="1">{"'S. C. B.'!$E$207"}</definedName>
    <definedName name="Alejandra2018">#REF!</definedName>
    <definedName name="Alfredo2013">#REF!</definedName>
    <definedName name="Alfredo2018">#REF!</definedName>
    <definedName name="Alvaro2015">#REF!</definedName>
    <definedName name="an">#REF!</definedName>
    <definedName name="analisis">#REF!</definedName>
    <definedName name="andres47">#REF!</definedName>
    <definedName name="ANULAR" localSheetId="9" hidden="1">{"'S. C. B.'!$E$207"}</definedName>
    <definedName name="ANULAR" localSheetId="0" hidden="1">{"'S. C. B.'!$E$207"}</definedName>
    <definedName name="ANULAR" localSheetId="4" hidden="1">{"'S. C. B.'!$E$207"}</definedName>
    <definedName name="ANULAR" hidden="1">{"'S. C. B.'!$E$207"}</definedName>
    <definedName name="AÑO">#REF!</definedName>
    <definedName name="Año_1">#REF!</definedName>
    <definedName name="Año_2">#REF!</definedName>
    <definedName name="año_adquisicion">#REF!</definedName>
    <definedName name="AÑO_GRAVABLE_DE_2003">"'file:///A:/Documents and Settings/cportellar/Configuración local/Archivos temporales de Internet/OLK29/SF RENTA NATURALES CON SOPORTES.xls'#$Patrimonio.$#REF!$#REF!"</definedName>
    <definedName name="AÑO_GRAVABLE_DE_2003___0">"'file://BCCNSIST005/Publico/gESTION mASIVA/otros subsistemas/Descripcion funcional y formularios/GUIA RENTA PN/declaracion renta PN y anexos/SF RENTA NATURALES CON SOPORTES.xls'#$Patrimonio.$#REF!$#REF!"</definedName>
    <definedName name="AÑO_GRAVABLE_DE_2003___11">"$Patrimonio.$#REF!$#REF!"</definedName>
    <definedName name="AÑO_GRAVABLE_DE_2003___19">"'file:///D:/gESTION mASIVA/otros subsistemas/Descripcion funcional y formularios/GUIA RENTA PN/declaracion renta PN y anexos/SF RENTA NATURALES CON SOPORTES.xls'#$Patrimonio.$#REF!$#REF!"</definedName>
    <definedName name="AÑO_GRAVABLE_DE_2003___2">"'file://BCCNSIST005/Publico/WINDOWS/Escritorio/MUISCA/SF RENTA NATURALES CON SOPORTES.xls'#$Patrimonio.$#REF!$#REF!"</definedName>
    <definedName name="AÑO_GRAVABLE_DE_2003___21">"'file:///D:/gESTION mASIVA/otros subsistemas/Descripcion funcional y formularios/GUIA RENTA PN/declaracion renta PN y anexos/SF RENTA NATURALES CON SOPORTES.xls'#$Patrimonio.$#REF!$#REF!"</definedName>
    <definedName name="AÑO_GRAVABLE_DE_2003___22">"'file:///D:/gESTION mASIVA/otros subsistemas/Descripcion funcional y formularios/GUIA RENTA PN/declaracion renta PN y anexos/SF RENTA NATURALES CON SOPORTES.xls'#$Patrimonio.$#REF!$#REF!"</definedName>
    <definedName name="AÑO_GRAVABLE_DE_2003___23">"'file:///D:/gESTION mASIVA/otros subsistemas/Descripcion funcional y formularios/GUIA RENTA PN/declaracion renta PN y anexos/SF RENTA NATURALES CON SOPORTES.xls'#$Patrimonio.$#REF!$#REF!"</definedName>
    <definedName name="AÑO_GRAVABLE_DE_2003___26">"'file://BCCNSIST005/Publico/gESTION mASIVA/otros subsistemas/Descripcion funcional y formularios/GUIA RENTA PN/declaracion renta PN y anexos/SF RENTA NATURALES CON SOPORTES.xls'#$Patrimonio.$#REF!$#REF!"</definedName>
    <definedName name="AÑO_GRAVABLE_DE_2003___3">"'file:///A:/Documents and Settings/cportellar/Configuración local/Archivos temporales de Internet/OLK29/SF RENTA NATURALES CON SOPORTES.xls'#$Patrimonio.$#REF!$#REF!"</definedName>
    <definedName name="AÑO_GRAVABLE_DE_2003___4">"'file:///A:/Documents and Settings/cportellar/Configuración local/Archivos temporales de Internet/OLK29/SF RENTA NATURALES CON SOPORTES.xls'#$Patrimonio.$#REF!$#REF!"</definedName>
    <definedName name="AÑO_GRAVABLE_DE_2003___5">"'file:///A:/Documents and Settings/cportellar/Configuración local/Archivos temporales de Internet/OLK29/SF RENTA NATURALES CON SOPORTES.xls'#$Patrimonio.$#REF!$#REF!"</definedName>
    <definedName name="AÑO_GRAVABLE_DE_2003___7">"'file://BCCNSIST005/Publico/gESTION mASIVA/otros subsistemas/Descripcion funcional y formularios/GUIA RENTA PN/declaracion renta PN y anexos/SF RENTA NATURALES CON SOPORTES.xls'#$Patrimonio.$#REF!$#REF!"</definedName>
    <definedName name="AÑO_GRAVABLE_DE_2003___8">"'file:///A:/Documents and Settings/cportellar/Configuración local/Archivos temporales de Internet/OLK29/SF RENTA NATURALES CON SOPORTES.xls'#$Patrimonio.$#REF!$#REF!"</definedName>
    <definedName name="AÑO_GRAVABLE_DE_2003___9">"'file:///A:/Documents and Settings/cportellar/Configuración local/Archivos temporales de Internet/OLK29/SF RENTA NATURALES CON SOPORTES.xls'#$Patrimonio.$#REF!$#REF!"</definedName>
    <definedName name="AÑOGRAVABLE2003">"'file://BCCNSIST005/Publico/gESTION mASIVA/otros subsistemas/Descripcion funcional y formularios/GUIA RENTA PN/declaracion renta PN y anexos/SF RENTA NATURALES CON SOPORTES.xls'#$Patrimonio.$#REF!$#REF!"</definedName>
    <definedName name="AOP">#REF!</definedName>
    <definedName name="_xlnm.Print_Area" localSheetId="2">'SALARIO DIF'!$A$1:$F$29</definedName>
    <definedName name="_xlnm.Print_Area" localSheetId="3">'SERVICIO DOMESTICO'!$A$1:$G$28</definedName>
    <definedName name="_xlnm.Print_Area" localSheetId="1">SMMLV!$A$1:$G$28</definedName>
    <definedName name="ARL">#REF!</definedName>
    <definedName name="AS">#REF!</definedName>
    <definedName name="AS2DocOpenMode" hidden="1">"AS2DocumentEdit"</definedName>
    <definedName name="B" localSheetId="9" hidden="1">{"'S. C. B.'!$E$207"}</definedName>
    <definedName name="B" localSheetId="0" hidden="1">{"'S. C. B.'!$E$207"}</definedName>
    <definedName name="B" localSheetId="4" hidden="1">{"'S. C. B.'!$E$207"}</definedName>
    <definedName name="B" hidden="1">{"'S. C. B.'!$E$207"}</definedName>
    <definedName name="BALANCE1">#REF!</definedName>
    <definedName name="BALANCEA">#REF!</definedName>
    <definedName name="BANCOS">#REF!</definedName>
    <definedName name="BB" localSheetId="9" hidden="1">{"'S. C. B.'!$E$207"}</definedName>
    <definedName name="BB" localSheetId="0" hidden="1">{"'S. C. B.'!$E$207"}</definedName>
    <definedName name="BB" localSheetId="4" hidden="1">{"'S. C. B.'!$E$207"}</definedName>
    <definedName name="BB" hidden="1">{"'S. C. B.'!$E$207"}</definedName>
    <definedName name="BE">#REF!</definedName>
    <definedName name="Beg_Bal">#REF!</definedName>
    <definedName name="BIM">#REF!</definedName>
    <definedName name="Bimestralmente" comment="cada dos meses">#REF!</definedName>
    <definedName name="bnmbnm" localSheetId="9" hidden="1">{"'S. C. B.'!$E$207"}</definedName>
    <definedName name="bnmbnm" localSheetId="0" hidden="1">{"'S. C. B.'!$E$207"}</definedName>
    <definedName name="bnmbnm" localSheetId="4" hidden="1">{"'S. C. B.'!$E$207"}</definedName>
    <definedName name="bnmbnm" hidden="1">{"'S. C. B.'!$E$207"}</definedName>
    <definedName name="BorrarActivos1">#REF!,#REF!,#REF!,#REF!,#REF!,#REF!</definedName>
    <definedName name="BorrarActivos10">#REF!,#REF!,#REF!,#REF!,#REF!</definedName>
    <definedName name="BorrarActivos11">#REF!,#REF!,#REF!,#REF!,#REF!</definedName>
    <definedName name="BorrarActivos12">#REF!,#REF!,#REF!,#REF!,#REF!</definedName>
    <definedName name="BorrarActivos13">#REF!,#REF!,#REF!,#REF!,#REF!</definedName>
    <definedName name="BorrarActivos14">#REF!,#REF!,#REF!,#REF!,#REF!</definedName>
    <definedName name="BorrarActivos15">#REF!,#REF!,#REF!,#REF!,#REF!</definedName>
    <definedName name="BorrarActivos16">#REF!,#REF!,#REF!,#REF!,#REF!</definedName>
    <definedName name="BorrarActivos17">#REF!,#REF!,#REF!,#REF!,#REF!</definedName>
    <definedName name="BorrarActivos18">#REF!,#REF!,#REF!,#REF!,#REF!</definedName>
    <definedName name="BorrarActivos19">#REF!,#REF!,#REF!,#REF!,#REF!</definedName>
    <definedName name="BorrarActivos2">#REF!,#REF!,#REF!,#REF!,#REF!,#REF!</definedName>
    <definedName name="BorrarActivos20">#REF!,#REF!,#REF!,#REF!,#REF!</definedName>
    <definedName name="BorrarActivos21">#REF!,#REF!,#REF!,#REF!,#REF!</definedName>
    <definedName name="BorrarActivos22">#REF!,#REF!,#REF!,#REF!,#REF!</definedName>
    <definedName name="BorrarActivos23">#REF!,#REF!,#REF!,#REF!,#REF!</definedName>
    <definedName name="BorrarActivos24">#REF!,#REF!,#REF!,#REF!,#REF!</definedName>
    <definedName name="BorrarActivos25">#REF!,#REF!,#REF!,#REF!,#REF!</definedName>
    <definedName name="BorrarActivos26">#REF!,#REF!,#REF!,#REF!,#REF!</definedName>
    <definedName name="BorrarActivos27">#REF!,#REF!,#REF!,#REF!,#REF!</definedName>
    <definedName name="BorrarActivos28">#REF!,#REF!,#REF!,#REF!,#REF!</definedName>
    <definedName name="BorrarActivos29">#REF!,#REF!,#REF!,#REF!,#REF!</definedName>
    <definedName name="BorrarActivos3">#REF!,#REF!,#REF!,#REF!,#REF!,#REF!</definedName>
    <definedName name="BorrarActivos30">#REF!,#REF!,#REF!,#REF!,#REF!</definedName>
    <definedName name="BorrarActivos31">#REF!,#REF!,#REF!,#REF!,#REF!</definedName>
    <definedName name="BorrarActivos32">#REF!,#REF!,#REF!,#REF!,#REF!</definedName>
    <definedName name="BorrarActivos33">#REF!,#REF!,#REF!,#REF!,#REF!</definedName>
    <definedName name="BorrarActivos34">#REF!,#REF!,#REF!,#REF!,#REF!</definedName>
    <definedName name="BorrarActivos4">#REF!,#REF!,#REF!,#REF!,#REF!,#REF!</definedName>
    <definedName name="BorrarActivos5">#REF!,#REF!,#REF!,#REF!,#REF!</definedName>
    <definedName name="BorrarActivos6">#REF!,#REF!,#REF!,#REF!,#REF!</definedName>
    <definedName name="BorrarActivos7">#REF!,#REF!,#REF!,#REF!,#REF!</definedName>
    <definedName name="BorrarActivos8">#REF!,#REF!,#REF!,#REF!,#REF!</definedName>
    <definedName name="BorrarActivos9">#REF!,#REF!,#REF!,#REF!,#REF!</definedName>
    <definedName name="BorrarConciliacionUtilidad">#REF!,#REF!,#REF!,#REF!,#REF!,#REF!,#REF!,#REF!,#REF!,#REF!,#REF!,#REF!,#REF!,#REF!,#REF!,#REF!,#REF!,#REF!,#REF!,#REF!,#REF!,#REF!,#REF!,#REF!,#REF!,#REF!,#REF!,#REF!,#REF!,#REF!,#REF!,#REF!,#REF!,#REF!,#REF!,#REF!,#REF!,#REF!</definedName>
    <definedName name="BorrarCostosG">#REF!,#REF!,#REF!,#REF!,#REF!,#REF!,#REF!,#REF!,#REF!,#REF!,#REF!,#REF!,#REF!,#REF!,#REF!,#REF!,#REF!,#REF!,#REF!,#REF!,#REF!,#REF!,#REF!,#REF!,#REF!,#REF!,#REF!,#REF!,#REF!,#REF!,#REF!,#REF!,#REF!,#REF!,#REF!,#REF!,#REF!,#REF!,#REF!,#REF!,#REF!,#REF!,#REF!,#REF!,#REF!,#REF!,#REF!,#REF!,#REF!,#REF!,#REF!,#REF!,#REF!,#REF!,#REF!</definedName>
    <definedName name="BorrarCostosI">#REF!,#REF!,#REF!,#REF!,#REF!,#REF!,#REF!,#REF!,#REF!,#REF!,#REF!,#REF!,#REF!,#REF!,#REF!,#REF!,#REF!,#REF!,#REF!,#REF!,#REF!,#REF!,#REF!,#REF!,#REF!,#REF!,#REF!,#REF!,#REF!,#REF!,#REF!,#REF!,#REF!,#REF!,#REF!,#REF!,#REF!,#REF!,#REF!,#REF!,#REF!,#REF!,#REF!,#REF!,#REF!,#REF!,#REF!,#REF!,#REF!,#REF!,#REF!,#REF!,#REF!,#REF!,#REF!</definedName>
    <definedName name="BorrarCostosJ">#REF!,#REF!,#REF!,#REF!,#REF!,#REF!,#REF!,#REF!,#REF!,#REF!,#REF!,#REF!,#REF!,#REF!,#REF!,#REF!,#REF!,#REF!,#REF!,#REF!,#REF!,#REF!,#REF!,#REF!,#REF!,#REF!,#REF!,#REF!,#REF!,#REF!,#REF!,#REF!,#REF!,#REF!,#REF!,#REF!,#REF!,#REF!,#REF!,#REF!,#REF!,#REF!,#REF!,#REF!,#REF!,#REF!,#REF!,#REF!,#REF!,#REF!,#REF!,#REF!,#REF!,#REF!</definedName>
    <definedName name="BorrarIngresosG">#REF!,#REF!,#REF!,#REF!,#REF!,#REF!,#REF!,#REF!,#REF!,#REF!,#REF!,#REF!,#REF!</definedName>
    <definedName name="BorrarIngresosI">#REF!,#REF!,#REF!,#REF!,#REF!,#REF!,#REF!,#REF!,#REF!,#REF!,#REF!,#REF!,#REF!,#REF!,#REF!,#REF!</definedName>
    <definedName name="BorrarIngresosJ">#REF!,#REF!,#REF!,#REF!,#REF!,#REF!,#REF!,#REF!,#REF!,#REF!,#REF!,#REF!,#REF!,#REF!,#REF!,#REF!,#REF!</definedName>
    <definedName name="BorrarPatrimonioG">#REF!,#REF!,#REF!,#REF!,#REF!,#REF!,#REF!,#REF!,#REF!,#REF!,#REF!,#REF!,#REF!,#REF!,#REF!,#REF!,#REF!,#REF!,#REF!,#REF!,#REF!,#REF!,#REF!,#REF!,#REF!,#REF!,#REF!,#REF!,#REF!,#REF!,#REF!,#REF!,#REF!,#REF!,#REF!,#REF!,#REF!,#REF!,#REF!,#REF!,#REF!,#REF!,#REF!,#REF!,#REF!,#REF!,#REF!,#REF!,#REF!,#REF!,#REF!,#REF!,#REF!,#REF!,#REF!,#REF!,#REF!</definedName>
    <definedName name="BorrarPatrimonioI">#REF!,#REF!,#REF!,#REF!,#REF!,#REF!,#REF!,#REF!,#REF!,#REF!,#REF!,#REF!,#REF!,#REF!,#REF!,#REF!,#REF!,#REF!,#REF!,#REF!,#REF!,#REF!,#REF!,#REF!,#REF!,#REF!,#REF!,#REF!,#REF!,#REF!,#REF!,#REF!,#REF!,#REF!,#REF!,#REF!,#REF!,#REF!,#REF!,#REF!,#REF!,#REF!,#REF!,#REF!,#REF!,#REF!,#REF!,#REF!,#REF!,#REF!,#REF!,#REF!,#REF!,#REF!,#REF!,#REF!,#REF!</definedName>
    <definedName name="BorrarPatrimonioJ">#REF!,#REF!,#REF!,#REF!,#REF!,#REF!,#REF!,#REF!,#REF!,#REF!,#REF!,#REF!,#REF!,#REF!,#REF!,#REF!,#REF!,#REF!,#REF!,#REF!,#REF!,#REF!,#REF!,#REF!,#REF!,#REF!,#REF!,#REF!,#REF!,#REF!,#REF!,#REF!,#REF!,#REF!,#REF!,#REF!,#REF!,#REF!,#REF!,#REF!,#REF!,#REF!,#REF!,#REF!,#REF!,#REF!,#REF!,#REF!,#REF!,#REF!,#REF!,#REF!,#REF!,#REF!,#REF!,#REF!,#REF!,#REF!</definedName>
    <definedName name="BP_Abril_Año_2">#REF!</definedName>
    <definedName name="BP_Agosto_Año_2">#REF!</definedName>
    <definedName name="BP_APERTURA">#REF!</definedName>
    <definedName name="BP_Diciembre_Año_1">#REF!</definedName>
    <definedName name="BP_Diciembre_Año_2">#REF!</definedName>
    <definedName name="BP_Enero_Año_1">#REF!</definedName>
    <definedName name="BP_Enero_Año_2">#REF!</definedName>
    <definedName name="BP_Febrero_Año_2">#REF!</definedName>
    <definedName name="BP_Julio_Año_2">#REF!</definedName>
    <definedName name="BP_Junio_Año_2">#REF!</definedName>
    <definedName name="BP_Marzo_Año_2">#REF!</definedName>
    <definedName name="BP_Mayo_Año_2">#REF!</definedName>
    <definedName name="BP_Noviembre_Año_2">#REF!</definedName>
    <definedName name="BP_Octubre_Año_2">#REF!</definedName>
    <definedName name="BP_Septiembre_Año_2">#REF!</definedName>
    <definedName name="BuiltIn_AutoFilter___1">#REF!</definedName>
    <definedName name="BuiltIn_AutoFilter___1_1">#REF!</definedName>
    <definedName name="BuiltIn_AutoFilter___1_2">#REF!</definedName>
    <definedName name="BuiltIn_AutoFilter___1_3">#REF!</definedName>
    <definedName name="BuiltIn_Criteria___1">#REF!</definedName>
    <definedName name="BuiltIn_Print_Area">#REF!</definedName>
    <definedName name="BuiltIn_Print_Titles">#REF!</definedName>
    <definedName name="CAN">#REF!</definedName>
    <definedName name="cantidad">#REF!</definedName>
    <definedName name="CantObraDefinitiva" hidden="1">{"SUMINISTRO E INSTALACIÓN CANALETAS L=7.50"}</definedName>
    <definedName name="Carlos2018">#REF!</definedName>
    <definedName name="CARRO">#REF!</definedName>
    <definedName name="Categorias">OFFSET(#REF!, 0, 0, COUNTA(#REF!) - 2)</definedName>
    <definedName name="catorce" localSheetId="9" hidden="1">{"'S. C. B.'!$E$207"}</definedName>
    <definedName name="catorce" localSheetId="0" hidden="1">{"'S. C. B.'!$E$207"}</definedName>
    <definedName name="catorce" localSheetId="4" hidden="1">{"'S. C. B.'!$E$207"}</definedName>
    <definedName name="catorce" hidden="1">{"'S. C. B.'!$E$207"}</definedName>
    <definedName name="CBTE">#REF!</definedName>
    <definedName name="CC">#REF!</definedName>
    <definedName name="CDAARA" localSheetId="9" hidden="1">{"'S. C. B.'!$E$207"}</definedName>
    <definedName name="CDAARA" localSheetId="0" hidden="1">{"'S. C. B.'!$E$207"}</definedName>
    <definedName name="CDAARA" localSheetId="4" hidden="1">{"'S. C. B.'!$E$207"}</definedName>
    <definedName name="CDAARA" hidden="1">{"'S. C. B.'!$E$207"}</definedName>
    <definedName name="CESANTIAS">#REF!</definedName>
    <definedName name="CFNAL" localSheetId="9" hidden="1">{"'S. C. B.'!$E$207"}</definedName>
    <definedName name="CFNAL" localSheetId="0" hidden="1">{"'S. C. B.'!$E$207"}</definedName>
    <definedName name="CFNAL" localSheetId="4" hidden="1">{"'S. C. B.'!$E$207"}</definedName>
    <definedName name="CFNAL" hidden="1">{"'S. C. B.'!$E$207"}</definedName>
    <definedName name="CIA">#REF!</definedName>
    <definedName name="cinco" localSheetId="9" hidden="1">{"'S. C. B.'!$E$207"}</definedName>
    <definedName name="cinco" localSheetId="0" hidden="1">{"'S. C. B.'!$E$207"}</definedName>
    <definedName name="cinco" localSheetId="4" hidden="1">{"'S. C. B.'!$E$207"}</definedName>
    <definedName name="cinco" hidden="1">{"'S. C. B.'!$E$207"}</definedName>
    <definedName name="CINCUENTA">#REF!,#REF!</definedName>
    <definedName name="CIR">#REF!</definedName>
    <definedName name="Claudia2014">#REF!</definedName>
    <definedName name="Claudia2018">#REF!</definedName>
    <definedName name="COD_ACT">#REF!</definedName>
    <definedName name="COD_ACTI">#REF!</definedName>
    <definedName name="COD_BANCOS">#REF!</definedName>
    <definedName name="COD_CON_RF">#REF!</definedName>
    <definedName name="COD_CTA_NOM">#REF!</definedName>
    <definedName name="COD_DCTO">#REF!</definedName>
    <definedName name="COD_DIAN">#REF!</definedName>
    <definedName name="COD_PUC">#REF!</definedName>
    <definedName name="COD_REPRE">#REF!</definedName>
    <definedName name="COD_REPRES" localSheetId="0">#REF!</definedName>
    <definedName name="COD_REPRES">#N/A</definedName>
    <definedName name="CODADMON">#REF!</definedName>
    <definedName name="Codigo_Ctro_Costos_Grupo">#REF!</definedName>
    <definedName name="Codigo_CtroCostos">#REF!</definedName>
    <definedName name="Codigo01">#REF!</definedName>
    <definedName name="Codigo02">#REF!</definedName>
    <definedName name="Codigo03">#REF!</definedName>
    <definedName name="Codigo05">#REF!</definedName>
    <definedName name="Codigo06">#REF!</definedName>
    <definedName name="Codigo07">#REF!</definedName>
    <definedName name="Codigo08">#REF!</definedName>
    <definedName name="Codigo09">#REF!</definedName>
    <definedName name="Codigo1">#REF!</definedName>
    <definedName name="Codigo10">#REF!</definedName>
    <definedName name="Codigo11">#REF!</definedName>
    <definedName name="Codigo12">#REF!</definedName>
    <definedName name="Codigo13">#REF!</definedName>
    <definedName name="Codigo14">#REF!</definedName>
    <definedName name="Codigo15">#REF!</definedName>
    <definedName name="Codigo16">#REF!</definedName>
    <definedName name="Codigo17">#REF!</definedName>
    <definedName name="Codigo18">#REF!</definedName>
    <definedName name="Codigo19">#REF!</definedName>
    <definedName name="Codigo20">#REF!</definedName>
    <definedName name="Codigo21">#REF!</definedName>
    <definedName name="Codigo22">#REF!</definedName>
    <definedName name="Codigo23">#REF!</definedName>
    <definedName name="Codigo24">#REF!</definedName>
    <definedName name="Codigo25">#REF!</definedName>
    <definedName name="Codigo26">#REF!</definedName>
    <definedName name="Codigo27">#REF!</definedName>
    <definedName name="Codigo28">#REF!</definedName>
    <definedName name="Codigo29">#REF!</definedName>
    <definedName name="Codigo30">#REF!</definedName>
    <definedName name="Codigo31">#REF!</definedName>
    <definedName name="Codigo32">#REF!</definedName>
    <definedName name="Codigo33">#REF!</definedName>
    <definedName name="Codigo35">#REF!</definedName>
    <definedName name="Codigo36">#REF!</definedName>
    <definedName name="Codigo37">#REF!</definedName>
    <definedName name="Codigo38">#REF!</definedName>
    <definedName name="Codigo39">#REF!</definedName>
    <definedName name="Codigo41">#REF!</definedName>
    <definedName name="Codigo42">#REF!</definedName>
    <definedName name="Codigo43">#REF!</definedName>
    <definedName name="Codigo45">#REF!</definedName>
    <definedName name="Codigo461">#REF!</definedName>
    <definedName name="Codigo462">#REF!</definedName>
    <definedName name="Codigo463">#REF!</definedName>
    <definedName name="Codigo464">#REF!</definedName>
    <definedName name="Codigo465">#REF!</definedName>
    <definedName name="Codigo466">#REF!</definedName>
    <definedName name="Codigo469">#REF!</definedName>
    <definedName name="Codigo471">#REF!</definedName>
    <definedName name="Codigo472">#REF!</definedName>
    <definedName name="Codigo473">#REF!</definedName>
    <definedName name="Codigo474">#REF!</definedName>
    <definedName name="Codigo475">#REF!</definedName>
    <definedName name="Codigo476">#REF!</definedName>
    <definedName name="Codigo477">#REF!</definedName>
    <definedName name="Codigo478">#REF!</definedName>
    <definedName name="Codigo479">#REF!</definedName>
    <definedName name="Codigo49">#REF!</definedName>
    <definedName name="Codigo50">#REF!</definedName>
    <definedName name="Codigo51">#REF!</definedName>
    <definedName name="Codigo52">#REF!</definedName>
    <definedName name="Codigo53">#REF!</definedName>
    <definedName name="Codigo55">#REF!</definedName>
    <definedName name="Codigo56">#REF!</definedName>
    <definedName name="Codigo58">#REF!</definedName>
    <definedName name="Codigo59">#REF!</definedName>
    <definedName name="Codigo60">#REF!</definedName>
    <definedName name="Codigo61">#REF!</definedName>
    <definedName name="Codigo62">#REF!</definedName>
    <definedName name="Codigo63">#REF!</definedName>
    <definedName name="Codigo64">#REF!</definedName>
    <definedName name="Codigo65">#REF!</definedName>
    <definedName name="Codigo66">#REF!</definedName>
    <definedName name="Codigo68">#REF!</definedName>
    <definedName name="Codigo69">#REF!</definedName>
    <definedName name="Codigo70">#REF!</definedName>
    <definedName name="Codigo71">#REF!</definedName>
    <definedName name="Codigo72">#REF!</definedName>
    <definedName name="Codigo73">#REF!</definedName>
    <definedName name="Codigo74">#REF!</definedName>
    <definedName name="Codigo75">#REF!</definedName>
    <definedName name="Codigo77">#REF!</definedName>
    <definedName name="Codigo78">#REF!</definedName>
    <definedName name="Codigo79">#REF!</definedName>
    <definedName name="Codigo80">#REF!</definedName>
    <definedName name="Codigo81">#REF!</definedName>
    <definedName name="Codigo82">#REF!</definedName>
    <definedName name="Codigo84">#REF!</definedName>
    <definedName name="Codigo85">#REF!</definedName>
    <definedName name="Codigo86">#REF!</definedName>
    <definedName name="Codigo87">#REF!</definedName>
    <definedName name="Codigo88">#REF!</definedName>
    <definedName name="Codigo90">#REF!</definedName>
    <definedName name="Codigo91">#REF!</definedName>
    <definedName name="Codigo92">#REF!</definedName>
    <definedName name="Codigo93">#REF!</definedName>
    <definedName name="Codigo94">#REF!</definedName>
    <definedName name="Codigo95">#REF!</definedName>
    <definedName name="Codigo96">#REF!</definedName>
    <definedName name="Códigos">#REF!</definedName>
    <definedName name="Codigos_PUC">#REF!</definedName>
    <definedName name="CODREP">#REF!</definedName>
    <definedName name="com" localSheetId="0">#REF!</definedName>
    <definedName name="com">#REF!</definedName>
    <definedName name="compensaciones">#REF!</definedName>
    <definedName name="COMPONENTE_INFLACIONARIO">#REF!</definedName>
    <definedName name="CON" localSheetId="0">#REF!</definedName>
    <definedName name="CON">#REF!</definedName>
    <definedName name="CONCEPTO">#REF!</definedName>
    <definedName name="CONSULTAS">INDIRECT(#REF!)</definedName>
    <definedName name="CONTA">#REF!</definedName>
    <definedName name="costos">#REF!</definedName>
    <definedName name="CostosPorGananciasOcasionales">#REF!</definedName>
    <definedName name="CP">#REF!</definedName>
    <definedName name="CR">#REF!</definedName>
    <definedName name="CREE">#REF!</definedName>
    <definedName name="CREE1">#REF!</definedName>
    <definedName name="CREE2">#REF!</definedName>
    <definedName name="_xlnm.Criteria">#REF!</definedName>
    <definedName name="CUATRI">#REF!</definedName>
    <definedName name="Cuatrimestralmente" comment="cada cuatro años">#REF!</definedName>
    <definedName name="cuatro" localSheetId="0" hidden="1">#REF!</definedName>
    <definedName name="cuatro" hidden="1">#REF!</definedName>
    <definedName name="CUENTA">#REF!</definedName>
    <definedName name="CUENTAS_AFC">#REF!</definedName>
    <definedName name="CUOTA1">#REF!</definedName>
    <definedName name="CUOTA2">#REF!</definedName>
    <definedName name="cuota3">#REF!</definedName>
    <definedName name="cuota3..">#REF!</definedName>
    <definedName name="cuota4">#REF!</definedName>
    <definedName name="cuota5">#REF!</definedName>
    <definedName name="CV">#REF!</definedName>
    <definedName name="D" localSheetId="9" hidden="1">{"'S. C. B.'!$E$207"}</definedName>
    <definedName name="d" localSheetId="0" hidden="1">#REF!</definedName>
    <definedName name="D" localSheetId="4" hidden="1">{"'S. C. B.'!$E$207"}</definedName>
    <definedName name="D" hidden="1">{"'S. C. B.'!$E$207"}</definedName>
    <definedName name="Daniel2014">#REF!</definedName>
    <definedName name="Daniel2018">#REF!</definedName>
    <definedName name="DARWERWETWRET" localSheetId="9" hidden="1">{"'S. C. B.'!$E$207"}</definedName>
    <definedName name="DARWERWETWRET" localSheetId="0" hidden="1">{"'S. C. B.'!$E$207"}</definedName>
    <definedName name="DARWERWETWRET" localSheetId="4" hidden="1">{"'S. C. B.'!$E$207"}</definedName>
    <definedName name="DARWERWETWRET" hidden="1">{"'S. C. B.'!$E$207"}</definedName>
    <definedName name="das" localSheetId="9" hidden="1">{"'S. C. B.'!$E$207"}</definedName>
    <definedName name="das" localSheetId="0" hidden="1">{"'S. C. B.'!$E$207"}</definedName>
    <definedName name="das" localSheetId="4" hidden="1">{"'S. C. B.'!$E$207"}</definedName>
    <definedName name="das" hidden="1">{"'S. C. B.'!$E$207"}</definedName>
    <definedName name="Data">#REF!</definedName>
    <definedName name="datos">#REF!</definedName>
    <definedName name="DBCuentas">#REF!</definedName>
    <definedName name="DBEndAdjustmentBalance">#REF!</definedName>
    <definedName name="DBOpeningAdjustmentBalance">#REF!</definedName>
    <definedName name="DC">#REF!</definedName>
    <definedName name="de" localSheetId="9" hidden="1">{"'S. C. B.'!$E$207"}</definedName>
    <definedName name="de" localSheetId="0" hidden="1">{"'S. C. B.'!$E$207"}</definedName>
    <definedName name="DE" localSheetId="4">{"'S. C. B.'!$E$207"}</definedName>
    <definedName name="DE">{"'S. C. B.'!$E$207"}</definedName>
    <definedName name="dedicacion">#REF!</definedName>
    <definedName name="deducciones">#REF!</definedName>
    <definedName name="DEOL" localSheetId="9" hidden="1">{"'S. C. B.'!$E$207"}</definedName>
    <definedName name="DEOL" localSheetId="0" hidden="1">{"'S. C. B.'!$E$207"}</definedName>
    <definedName name="DEOL" localSheetId="4" hidden="1">{"'S. C. B.'!$E$207"}</definedName>
    <definedName name="DEOL" hidden="1">{"'S. C. B.'!$E$207"}</definedName>
    <definedName name="DEPENDIENTES_ECONOMICOS">#REF!</definedName>
    <definedName name="Depreciación">#REF!</definedName>
    <definedName name="DESCRIPCION">#REF!</definedName>
    <definedName name="DescuentosTributarios">#REF!</definedName>
    <definedName name="DescXImptPagEXTxGanOcas">#REF!</definedName>
    <definedName name="DEVOLUCIONES" localSheetId="9" hidden="1">{"'S. C. B.'!$E$207"}</definedName>
    <definedName name="DEVOLUCIONES" localSheetId="0" hidden="1">{"'S. C. B.'!$E$207"}</definedName>
    <definedName name="DEVOLUCIONES" localSheetId="4" hidden="1">{"'S. C. B.'!$E$207"}</definedName>
    <definedName name="DEVOLUCIONES" hidden="1">{"'S. C. B.'!$E$207"}</definedName>
    <definedName name="DIAF" localSheetId="9">#REF!</definedName>
    <definedName name="DIAF">#REF!</definedName>
    <definedName name="DiasCategorias">#REF!</definedName>
    <definedName name="DIC_ENE">#REF!</definedName>
    <definedName name="dieyseis" localSheetId="9" hidden="1">{"'S. C. B.'!$E$207"}</definedName>
    <definedName name="dieyseis" localSheetId="0" hidden="1">{"'S. C. B.'!$E$207"}</definedName>
    <definedName name="dieyseis" localSheetId="4" hidden="1">{"'S. C. B.'!$E$207"}</definedName>
    <definedName name="dieyseis" hidden="1">{"'S. C. B.'!$E$207"}</definedName>
    <definedName name="diez" localSheetId="9" hidden="1">{"'S. C. B.'!$E$207"}</definedName>
    <definedName name="diez" localSheetId="0" hidden="1">{"'S. C. B.'!$E$207"}</definedName>
    <definedName name="diez" localSheetId="4" hidden="1">{"'S. C. B.'!$E$207"}</definedName>
    <definedName name="diez" hidden="1">{"'S. C. B.'!$E$207"}</definedName>
    <definedName name="DII">#REF!</definedName>
    <definedName name="DIP">#REF!</definedName>
    <definedName name="divi" localSheetId="9" hidden="1">{"'S. C. B.'!$E$207"}</definedName>
    <definedName name="divi" localSheetId="0" hidden="1">{"'S. C. B.'!$E$207"}</definedName>
    <definedName name="divi" localSheetId="4" hidden="1">{"'S. C. B.'!$E$207"}</definedName>
    <definedName name="divi" hidden="1">{"'S. C. B.'!$E$207"}</definedName>
    <definedName name="doce" localSheetId="9" hidden="1">{"'S. C. B.'!$E$207"}</definedName>
    <definedName name="doce" localSheetId="0" hidden="1">{"'S. C. B.'!$E$207"}</definedName>
    <definedName name="doce" localSheetId="4" hidden="1">{"'S. C. B.'!$E$207"}</definedName>
    <definedName name="doce" hidden="1">{"'S. C. B.'!$E$207"}</definedName>
    <definedName name="dos" hidden="1">#REF!</definedName>
    <definedName name="DROGUERIAS">#REF!</definedName>
    <definedName name="DV" hidden="1">{"'Tabla Retefuente Salarios 2001'!$A$2:$K$62"}</definedName>
    <definedName name="ECP">#REF!</definedName>
    <definedName name="ECPC">#REF!</definedName>
    <definedName name="EDICAR">#REF!</definedName>
    <definedName name="Edward2018">#REF!</definedName>
    <definedName name="EEE">#REF!</definedName>
    <definedName name="EFE">#REF!</definedName>
    <definedName name="EGC">#REF!</definedName>
    <definedName name="EMPLEADOS">#REF!</definedName>
    <definedName name="EMPLZ">#REF!</definedName>
    <definedName name="EMPRESA">#REF!</definedName>
    <definedName name="EMPRESA_AÑO_VISTA">#REF!</definedName>
    <definedName name="EMPRESA_CIF">#REF!</definedName>
    <definedName name="EMPRESA_NOMBRE">#REF!</definedName>
    <definedName name="EMPRESAS">#REF!</definedName>
    <definedName name="End_Bal">#REF!</definedName>
    <definedName name="ENERO2019">#REF!</definedName>
    <definedName name="ENGC">#REF!</definedName>
    <definedName name="ENT">#REF!</definedName>
    <definedName name="ERC">#REF!</definedName>
    <definedName name="ESTADO">#REF!</definedName>
    <definedName name="ETC">#REF!</definedName>
    <definedName name="EXOGENA">#REF!</definedName>
    <definedName name="ExportarAExcel">#REF!</definedName>
    <definedName name="ExportarAExcelSQL">#REF!</definedName>
    <definedName name="Extra_Pay">#REF!</definedName>
    <definedName name="EYE">#REF!</definedName>
    <definedName name="f.s">#REF!</definedName>
    <definedName name="FAHESA">#REF!</definedName>
    <definedName name="FALTA_INGRESO_MENSUAL_PROMEDIO">#REF!</definedName>
    <definedName name="FD">#REF!</definedName>
    <definedName name="FDFDFD">#REF!</definedName>
    <definedName name="fdfdff" hidden="1">#REF!</definedName>
    <definedName name="FEB_MAR">#REF!</definedName>
    <definedName name="Fecha__2019_01_01_WinCalendar">#REF!</definedName>
    <definedName name="Fecha__2019_01_02_WinCalendar">#REF!</definedName>
    <definedName name="Fecha__2019_01_03_WinCalendar">#REF!</definedName>
    <definedName name="Fecha__2019_01_04_WinCalendar">#REF!</definedName>
    <definedName name="Fecha__2019_01_05_WinCalendar">#REF!</definedName>
    <definedName name="Fecha__2019_01_06_WinCalendar">#REF!</definedName>
    <definedName name="Fecha__2019_01_07_WinCalendar">#REF!</definedName>
    <definedName name="Fecha__2019_01_08_WinCalendar">#REF!</definedName>
    <definedName name="Fecha__2019_01_09_WinCalendar">#REF!</definedName>
    <definedName name="Fecha__2019_01_10_WinCalendar">#REF!</definedName>
    <definedName name="Fecha__2019_01_11_WinCalendar">#REF!</definedName>
    <definedName name="Fecha__2019_01_12_WinCalendar">#REF!</definedName>
    <definedName name="Fecha__2019_01_13_WinCalendar">#REF!</definedName>
    <definedName name="Fecha__2019_01_14_WinCalendar">#REF!</definedName>
    <definedName name="Fecha__2019_01_15_WinCalendar">#REF!</definedName>
    <definedName name="Fecha__2019_01_16_WinCalendar">#REF!</definedName>
    <definedName name="Fecha__2019_01_17_WinCalendar">#REF!</definedName>
    <definedName name="Fecha__2019_01_18_WinCalendar">#REF!</definedName>
    <definedName name="Fecha__2019_01_19_WinCalendar">#REF!</definedName>
    <definedName name="Fecha__2019_01_20_WinCalendar">#REF!</definedName>
    <definedName name="Fecha__2019_01_21_WinCalendar">#REF!</definedName>
    <definedName name="Fecha__2019_01_22_WinCalendar">#REF!</definedName>
    <definedName name="Fecha__2019_01_23_WinCalendar">#REF!</definedName>
    <definedName name="Fecha__2019_01_24_WinCalendar">#REF!</definedName>
    <definedName name="Fecha__2019_01_25_WinCalendar">#REF!</definedName>
    <definedName name="Fecha__2019_01_26_WinCalendar">#REF!</definedName>
    <definedName name="Fecha__2019_01_27_WinCalendar">#REF!</definedName>
    <definedName name="Fecha__2019_01_28_WinCalendar">#REF!</definedName>
    <definedName name="Fecha__2019_01_29_WinCalendar">#REF!</definedName>
    <definedName name="Fecha__2019_01_30_WinCalendar">#REF!</definedName>
    <definedName name="Fecha__2019_01_31_WinCalendar">#REF!</definedName>
    <definedName name="Fecha__2019_02_01_WinCalendar">#REF!</definedName>
    <definedName name="Fecha__2019_02_02_WinCalendar">#REF!</definedName>
    <definedName name="Fecha__2019_02_03_WinCalendar">#REF!</definedName>
    <definedName name="Fecha__2019_02_04_WinCalendar">#REF!</definedName>
    <definedName name="Fecha__2019_02_05_WinCalendar">#REF!</definedName>
    <definedName name="Fecha__2019_02_06_WinCalendar">#REF!</definedName>
    <definedName name="Fecha__2019_02_07_WinCalendar">#REF!</definedName>
    <definedName name="Fecha__2019_02_08_WinCalendar">#REF!</definedName>
    <definedName name="Fecha__2019_02_09_WinCalendar">#REF!</definedName>
    <definedName name="Fecha__2019_02_10_WinCalendar">#REF!</definedName>
    <definedName name="Fecha__2019_02_11_WinCalendar">#REF!</definedName>
    <definedName name="Fecha__2019_02_12_WinCalendar">#REF!</definedName>
    <definedName name="Fecha__2019_02_13_WinCalendar">#REF!</definedName>
    <definedName name="Fecha__2019_02_14_WinCalendar">#REF!</definedName>
    <definedName name="Fecha__2019_02_15_WinCalendar">#REF!</definedName>
    <definedName name="Fecha__2019_02_16_WinCalendar">#REF!</definedName>
    <definedName name="Fecha__2019_02_17_WinCalendar">#REF!</definedName>
    <definedName name="Fecha__2019_02_18_WinCalendar">#REF!</definedName>
    <definedName name="Fecha__2019_02_19_WinCalendar">#REF!</definedName>
    <definedName name="Fecha__2019_02_20_WinCalendar">#REF!</definedName>
    <definedName name="Fecha__2019_02_21_WinCalendar">#REF!</definedName>
    <definedName name="Fecha__2019_02_22_WinCalendar">#REF!</definedName>
    <definedName name="Fecha__2019_02_23_WinCalendar">#REF!</definedName>
    <definedName name="Fecha__2019_02_24_WinCalendar">#REF!</definedName>
    <definedName name="Fecha__2019_02_25_WinCalendar">#REF!</definedName>
    <definedName name="Fecha__2019_02_26_WinCalendar">#REF!</definedName>
    <definedName name="Fecha__2019_02_27_WinCalendar">#REF!</definedName>
    <definedName name="Fecha__2019_02_28_WinCalendar">#REF!</definedName>
    <definedName name="Fecha__2019_03_01_WinCalendar">#REF!</definedName>
    <definedName name="Fecha__2019_03_02_WinCalendar">#REF!</definedName>
    <definedName name="Fecha__2019_03_03_WinCalendar">#REF!</definedName>
    <definedName name="Fecha__2019_03_04_WinCalendar">#REF!</definedName>
    <definedName name="Fecha__2019_03_05_WinCalendar">#REF!</definedName>
    <definedName name="Fecha__2019_03_06_WinCalendar">#REF!</definedName>
    <definedName name="Fecha__2019_03_07_WinCalendar">#REF!</definedName>
    <definedName name="Fecha__2019_03_08_WinCalendar">#REF!</definedName>
    <definedName name="Fecha__2019_03_09_WinCalendar">#REF!</definedName>
    <definedName name="Fecha__2019_03_10_WinCalendar">#REF!</definedName>
    <definedName name="Fecha__2019_03_11_WinCalendar">#REF!</definedName>
    <definedName name="Fecha__2019_03_12_WinCalendar">#REF!</definedName>
    <definedName name="Fecha__2019_03_13_WinCalendar">#REF!</definedName>
    <definedName name="Fecha__2019_03_14_WinCalendar">#REF!</definedName>
    <definedName name="Fecha__2019_03_15_WinCalendar">#REF!</definedName>
    <definedName name="Fecha__2019_03_16_WinCalendar">#REF!</definedName>
    <definedName name="Fecha__2019_03_17_WinCalendar">#REF!</definedName>
    <definedName name="Fecha__2019_03_18_WinCalendar">#REF!</definedName>
    <definedName name="Fecha__2019_03_19_WinCalendar">#REF!</definedName>
    <definedName name="Fecha__2019_03_20_WinCalendar">#REF!</definedName>
    <definedName name="Fecha__2019_03_21_WinCalendar">#REF!</definedName>
    <definedName name="Fecha__2019_03_22_WinCalendar">#REF!</definedName>
    <definedName name="Fecha__2019_03_23_WinCalendar">#REF!</definedName>
    <definedName name="Fecha__2019_03_24_WinCalendar">#REF!</definedName>
    <definedName name="Fecha__2019_03_25_WinCalendar">#REF!</definedName>
    <definedName name="Fecha__2019_03_26_WinCalendar">#REF!</definedName>
    <definedName name="Fecha__2019_03_27_WinCalendar">#REF!</definedName>
    <definedName name="Fecha__2019_03_28_WinCalendar">#REF!</definedName>
    <definedName name="Fecha__2019_03_29_WinCalendar">#REF!</definedName>
    <definedName name="Fecha__2019_03_30_WinCalendar">#REF!</definedName>
    <definedName name="Fecha__2019_03_31_WinCalendar">#REF!</definedName>
    <definedName name="Fecha__2019_04_01_WinCalendar">#REF!</definedName>
    <definedName name="Fecha__2019_04_02_WinCalendar">#REF!</definedName>
    <definedName name="Fecha__2019_04_03_WinCalendar">#REF!</definedName>
    <definedName name="Fecha__2019_04_04_WinCalendar">#REF!</definedName>
    <definedName name="Fecha__2019_04_05_WinCalendar">#REF!</definedName>
    <definedName name="Fecha__2019_04_06_WinCalendar">#REF!</definedName>
    <definedName name="Fecha__2019_04_07_WinCalendar">#REF!</definedName>
    <definedName name="Fecha__2019_04_08_WinCalendar">#REF!</definedName>
    <definedName name="Fecha__2019_04_09_WinCalendar">#REF!</definedName>
    <definedName name="Fecha__2019_04_10_WinCalendar">#REF!</definedName>
    <definedName name="Fecha__2019_04_11_WinCalendar">#REF!</definedName>
    <definedName name="Fecha__2019_04_12_WinCalendar">#REF!</definedName>
    <definedName name="Fecha__2019_04_13_WinCalendar">#REF!</definedName>
    <definedName name="Fecha__2019_04_14_WinCalendar">#REF!</definedName>
    <definedName name="Fecha__2019_04_15_WinCalendar">#REF!</definedName>
    <definedName name="Fecha__2019_04_16_WinCalendar">#REF!</definedName>
    <definedName name="Fecha__2019_04_17_WinCalendar">#REF!</definedName>
    <definedName name="Fecha__2019_04_18_WinCalendar">#REF!</definedName>
    <definedName name="Fecha__2019_04_19_WinCalendar">#REF!</definedName>
    <definedName name="Fecha__2019_04_20_WinCalendar">#REF!</definedName>
    <definedName name="Fecha__2019_04_21_WinCalendar">#REF!</definedName>
    <definedName name="Fecha__2019_04_22_WinCalendar">#REF!</definedName>
    <definedName name="Fecha__2019_04_23_WinCalendar">#REF!</definedName>
    <definedName name="Fecha__2019_04_24_WinCalendar">#REF!</definedName>
    <definedName name="Fecha__2019_04_25_WinCalendar">#REF!</definedName>
    <definedName name="Fecha__2019_04_26_WinCalendar">#REF!</definedName>
    <definedName name="Fecha__2019_04_27_WinCalendar">#REF!</definedName>
    <definedName name="Fecha__2019_04_28_WinCalendar">#REF!</definedName>
    <definedName name="Fecha__2019_04_29_WinCalendar">#REF!</definedName>
    <definedName name="Fecha__2019_04_30_WinCalendar">#REF!</definedName>
    <definedName name="Fecha__2019_05_01_WinCalendar">#REF!</definedName>
    <definedName name="Fecha__2019_05_02_WinCalendar">#REF!</definedName>
    <definedName name="Fecha__2019_05_03_WinCalendar">#REF!</definedName>
    <definedName name="Fecha__2019_05_04_WinCalendar">#REF!</definedName>
    <definedName name="Fecha__2019_05_05_WinCalendar">#REF!</definedName>
    <definedName name="Fecha__2019_05_06_WinCalendar">#REF!</definedName>
    <definedName name="Fecha__2019_05_07_WinCalendar">#REF!</definedName>
    <definedName name="Fecha__2019_05_08_WinCalendar">#REF!</definedName>
    <definedName name="Fecha__2019_05_09_WinCalendar">#REF!</definedName>
    <definedName name="Fecha__2019_05_10_WinCalendar">#REF!</definedName>
    <definedName name="Fecha__2019_05_11_WinCalendar">#REF!</definedName>
    <definedName name="Fecha__2019_05_12_WinCalendar">#REF!</definedName>
    <definedName name="Fecha__2019_05_13_WinCalendar">#REF!</definedName>
    <definedName name="Fecha__2019_05_14_WinCalendar">#REF!</definedName>
    <definedName name="Fecha__2019_05_15_WinCalendar">#REF!</definedName>
    <definedName name="Fecha__2019_05_16_WinCalendar">#REF!</definedName>
    <definedName name="Fecha__2019_05_17_WinCalendar">#REF!</definedName>
    <definedName name="Fecha__2019_05_18_WinCalendar">#REF!</definedName>
    <definedName name="Fecha__2019_05_19_WinCalendar">#REF!</definedName>
    <definedName name="Fecha__2019_05_20_WinCalendar">#REF!</definedName>
    <definedName name="Fecha__2019_05_21_WinCalendar">#REF!</definedName>
    <definedName name="Fecha__2019_05_22_WinCalendar">#REF!</definedName>
    <definedName name="Fecha__2019_05_23_WinCalendar">#REF!</definedName>
    <definedName name="Fecha__2019_05_24_WinCalendar">#REF!</definedName>
    <definedName name="Fecha__2019_05_25_WinCalendar">#REF!</definedName>
    <definedName name="Fecha__2019_05_26_WinCalendar">#REF!</definedName>
    <definedName name="Fecha__2019_05_27_WinCalendar">#REF!</definedName>
    <definedName name="Fecha__2019_05_28_WinCalendar">#REF!</definedName>
    <definedName name="Fecha__2019_05_29_WinCalendar">#REF!</definedName>
    <definedName name="Fecha__2019_05_30_WinCalendar">#REF!</definedName>
    <definedName name="Fecha__2019_05_31_WinCalendar">#REF!</definedName>
    <definedName name="Fecha__2019_06_01_WinCalendar">#REF!</definedName>
    <definedName name="Fecha__2019_06_02_WinCalendar">#REF!</definedName>
    <definedName name="Fecha__2019_06_03_WinCalendar">#REF!</definedName>
    <definedName name="Fecha__2019_06_04_WinCalendar">#REF!</definedName>
    <definedName name="Fecha__2019_06_05_WinCalendar">#REF!</definedName>
    <definedName name="Fecha__2019_06_06_WinCalendar">#REF!</definedName>
    <definedName name="Fecha__2019_06_07_WinCalendar">#REF!</definedName>
    <definedName name="Fecha__2019_06_08_WinCalendar">#REF!</definedName>
    <definedName name="Fecha__2019_06_09_WinCalendar">#REF!</definedName>
    <definedName name="Fecha__2019_06_10_WinCalendar">#REF!</definedName>
    <definedName name="Fecha__2019_06_11_WinCalendar">#REF!</definedName>
    <definedName name="Fecha__2019_06_12_WinCalendar">#REF!</definedName>
    <definedName name="Fecha__2019_06_13_WinCalendar">#REF!</definedName>
    <definedName name="Fecha__2019_06_14_WinCalendar">#REF!</definedName>
    <definedName name="Fecha__2019_06_15_WinCalendar">#REF!</definedName>
    <definedName name="Fecha__2019_06_16_WinCalendar">#REF!</definedName>
    <definedName name="Fecha__2019_06_17_WinCalendar">#REF!</definedName>
    <definedName name="Fecha__2019_06_18_WinCalendar">#REF!</definedName>
    <definedName name="Fecha__2019_06_19_WinCalendar">#REF!</definedName>
    <definedName name="Fecha__2019_06_20_WinCalendar">#REF!</definedName>
    <definedName name="Fecha__2019_06_21_WinCalendar">#REF!</definedName>
    <definedName name="Fecha__2019_06_22_WinCalendar">#REF!</definedName>
    <definedName name="Fecha__2019_06_23_WinCalendar">#REF!</definedName>
    <definedName name="Fecha__2019_06_24_WinCalendar">#REF!</definedName>
    <definedName name="Fecha__2019_06_25_WinCalendar">#REF!</definedName>
    <definedName name="Fecha__2019_06_26_WinCalendar">#REF!</definedName>
    <definedName name="Fecha__2019_06_27_WinCalendar">#REF!</definedName>
    <definedName name="Fecha__2019_06_28_WinCalendar">#REF!</definedName>
    <definedName name="Fecha__2019_06_29_WinCalendar">#REF!</definedName>
    <definedName name="Fecha__2019_06_30_WinCalendar">#REF!</definedName>
    <definedName name="Fecha__2019_07_01_WinCalendar">#REF!</definedName>
    <definedName name="Fecha__2019_07_02_WinCalendar">#REF!</definedName>
    <definedName name="Fecha__2019_07_03_WinCalendar">#REF!</definedName>
    <definedName name="Fecha__2019_07_04_WinCalendar">#REF!</definedName>
    <definedName name="Fecha__2019_07_05_WinCalendar">#REF!</definedName>
    <definedName name="Fecha__2019_07_06_WinCalendar">#REF!</definedName>
    <definedName name="Fecha__2019_07_07_WinCalendar">#REF!</definedName>
    <definedName name="Fecha__2019_07_08_WinCalendar">#REF!</definedName>
    <definedName name="Fecha__2019_07_09_WinCalendar">#REF!</definedName>
    <definedName name="Fecha__2019_07_10_WinCalendar">#REF!</definedName>
    <definedName name="Fecha__2019_07_11_WinCalendar">#REF!</definedName>
    <definedName name="Fecha__2019_07_12_WinCalendar">#REF!</definedName>
    <definedName name="Fecha__2019_07_13_WinCalendar">#REF!</definedName>
    <definedName name="Fecha__2019_07_14_WinCalendar">#REF!</definedName>
    <definedName name="Fecha__2019_07_15_WinCalendar">#REF!</definedName>
    <definedName name="Fecha__2019_07_16_WinCalendar">#REF!</definedName>
    <definedName name="Fecha__2019_07_17_WinCalendar">#REF!</definedName>
    <definedName name="Fecha__2019_07_18_WinCalendar">#REF!</definedName>
    <definedName name="Fecha__2019_07_19_WinCalendar">#REF!</definedName>
    <definedName name="Fecha__2019_07_20_WinCalendar">#REF!</definedName>
    <definedName name="Fecha__2019_07_21_WinCalendar">#REF!</definedName>
    <definedName name="Fecha__2019_07_22_WinCalendar">#REF!</definedName>
    <definedName name="Fecha__2019_07_23_WinCalendar">#REF!</definedName>
    <definedName name="Fecha__2019_07_24_WinCalendar">#REF!</definedName>
    <definedName name="Fecha__2019_07_25_WinCalendar">#REF!</definedName>
    <definedName name="Fecha__2019_07_26_WinCalendar">#REF!</definedName>
    <definedName name="Fecha__2019_07_27_WinCalendar">#REF!</definedName>
    <definedName name="Fecha__2019_07_28_WinCalendar">#REF!</definedName>
    <definedName name="Fecha__2019_07_29_WinCalendar">#REF!</definedName>
    <definedName name="Fecha__2019_07_30_WinCalendar">#REF!</definedName>
    <definedName name="Fecha__2019_07_31_WinCalendar">#REF!</definedName>
    <definedName name="Fecha__2019_08_01_WinCalendar">#REF!</definedName>
    <definedName name="Fecha__2019_08_02_WinCalendar">#REF!</definedName>
    <definedName name="Fecha__2019_08_03_WinCalendar">#REF!</definedName>
    <definedName name="Fecha__2019_08_04_WinCalendar">#REF!</definedName>
    <definedName name="Fecha__2019_08_05_WinCalendar">#REF!</definedName>
    <definedName name="Fecha__2019_08_06_WinCalendar">#REF!</definedName>
    <definedName name="Fecha__2019_08_07_WinCalendar">#REF!</definedName>
    <definedName name="Fecha__2019_08_08_WinCalendar">#REF!</definedName>
    <definedName name="Fecha__2019_08_09_WinCalendar">#REF!</definedName>
    <definedName name="Fecha__2019_08_10_WinCalendar">#REF!</definedName>
    <definedName name="Fecha__2019_08_11_WinCalendar">#REF!</definedName>
    <definedName name="Fecha__2019_08_12_WinCalendar">#REF!</definedName>
    <definedName name="Fecha__2019_08_13_WinCalendar">#REF!</definedName>
    <definedName name="Fecha__2019_08_14_WinCalendar">#REF!</definedName>
    <definedName name="Fecha__2019_08_15_WinCalendar">#REF!</definedName>
    <definedName name="Fecha__2019_08_16_WinCalendar">#REF!</definedName>
    <definedName name="Fecha__2019_08_17_WinCalendar">#REF!</definedName>
    <definedName name="Fecha__2019_08_18_WinCalendar">#REF!</definedName>
    <definedName name="Fecha__2019_08_19_WinCalendar">#REF!</definedName>
    <definedName name="Fecha__2019_08_20_WinCalendar">#REF!</definedName>
    <definedName name="Fecha__2019_08_21_WinCalendar">#REF!</definedName>
    <definedName name="Fecha__2019_08_22_WinCalendar">#REF!</definedName>
    <definedName name="Fecha__2019_08_23_WinCalendar">#REF!</definedName>
    <definedName name="Fecha__2019_08_24_WinCalendar">#REF!</definedName>
    <definedName name="Fecha__2019_08_25_WinCalendar">#REF!</definedName>
    <definedName name="Fecha__2019_08_26_WinCalendar">#REF!</definedName>
    <definedName name="Fecha__2019_08_27_WinCalendar">#REF!</definedName>
    <definedName name="Fecha__2019_08_28_WinCalendar">#REF!</definedName>
    <definedName name="Fecha__2019_08_29_WinCalendar">#REF!</definedName>
    <definedName name="Fecha__2019_08_30_WinCalendar">#REF!</definedName>
    <definedName name="Fecha__2019_08_31_WinCalendar">#REF!</definedName>
    <definedName name="Fecha__2019_09_01_WinCalendar">#REF!</definedName>
    <definedName name="Fecha__2019_09_02_WinCalendar">#REF!</definedName>
    <definedName name="Fecha__2019_09_03_WinCalendar">#REF!</definedName>
    <definedName name="Fecha__2019_09_04_WinCalendar">#REF!</definedName>
    <definedName name="Fecha__2019_09_05_WinCalendar">#REF!</definedName>
    <definedName name="Fecha__2019_09_06_WinCalendar">#REF!</definedName>
    <definedName name="Fecha__2019_09_07_WinCalendar">#REF!</definedName>
    <definedName name="Fecha__2019_09_08_WinCalendar">#REF!</definedName>
    <definedName name="Fecha__2019_09_09_WinCalendar">#REF!</definedName>
    <definedName name="Fecha__2019_09_10_WinCalendar">#REF!</definedName>
    <definedName name="Fecha__2019_09_11_WinCalendar">#REF!</definedName>
    <definedName name="Fecha__2019_09_12_WinCalendar">#REF!</definedName>
    <definedName name="Fecha__2019_09_13_WinCalendar">#REF!</definedName>
    <definedName name="Fecha__2019_09_14_WinCalendar">#REF!</definedName>
    <definedName name="Fecha__2019_09_15_WinCalendar">#REF!</definedName>
    <definedName name="Fecha__2019_09_16_WinCalendar">#REF!</definedName>
    <definedName name="Fecha__2019_09_17_WinCalendar">#REF!</definedName>
    <definedName name="Fecha__2019_09_18_WinCalendar">#REF!</definedName>
    <definedName name="Fecha__2019_09_19_WinCalendar">#REF!</definedName>
    <definedName name="Fecha__2019_09_20_WinCalendar">#REF!</definedName>
    <definedName name="Fecha__2019_09_21_WinCalendar">#REF!</definedName>
    <definedName name="Fecha__2019_09_22_WinCalendar">#REF!</definedName>
    <definedName name="Fecha__2019_09_23_WinCalendar">#REF!</definedName>
    <definedName name="Fecha__2019_09_24_WinCalendar">#REF!</definedName>
    <definedName name="Fecha__2019_09_25_WinCalendar">#REF!</definedName>
    <definedName name="Fecha__2019_09_26_WinCalendar">#REF!</definedName>
    <definedName name="Fecha__2019_09_27_WinCalendar">#REF!</definedName>
    <definedName name="Fecha__2019_09_28_WinCalendar">#REF!</definedName>
    <definedName name="Fecha__2019_09_29_WinCalendar">#REF!</definedName>
    <definedName name="Fecha__2019_09_30_WinCalendar">#REF!</definedName>
    <definedName name="Fecha__2019_10_01_WinCalendar">#REF!</definedName>
    <definedName name="Fecha__2019_10_02_WinCalendar">#REF!</definedName>
    <definedName name="Fecha__2019_10_03_WinCalendar">#REF!</definedName>
    <definedName name="Fecha__2019_10_04_WinCalendar">#REF!</definedName>
    <definedName name="Fecha__2019_10_05_WinCalendar">#REF!</definedName>
    <definedName name="Fecha__2019_10_06_WinCalendar">#REF!</definedName>
    <definedName name="Fecha__2019_10_07_WinCalendar">#REF!</definedName>
    <definedName name="Fecha__2019_10_08_WinCalendar">#REF!</definedName>
    <definedName name="Fecha__2019_10_09_WinCalendar">#REF!</definedName>
    <definedName name="Fecha__2019_10_10_WinCalendar">#REF!</definedName>
    <definedName name="Fecha__2019_10_11_WinCalendar">#REF!</definedName>
    <definedName name="Fecha__2019_10_12_WinCalendar">#REF!</definedName>
    <definedName name="Fecha__2019_10_13_WinCalendar">#REF!</definedName>
    <definedName name="Fecha__2019_10_14_WinCalendar">#REF!</definedName>
    <definedName name="Fecha__2019_10_15_WinCalendar">#REF!</definedName>
    <definedName name="Fecha__2019_10_16_WinCalendar">#REF!</definedName>
    <definedName name="Fecha__2019_10_17_WinCalendar">#REF!</definedName>
    <definedName name="Fecha__2019_10_18_WinCalendar">#REF!</definedName>
    <definedName name="Fecha__2019_10_19_WinCalendar">#REF!</definedName>
    <definedName name="Fecha__2019_10_20_WinCalendar">#REF!</definedName>
    <definedName name="Fecha__2019_10_21_WinCalendar">#REF!</definedName>
    <definedName name="Fecha__2019_10_22_WinCalendar">#REF!</definedName>
    <definedName name="Fecha__2019_10_23_WinCalendar">#REF!</definedName>
    <definedName name="Fecha__2019_10_24_WinCalendar">#REF!</definedName>
    <definedName name="Fecha__2019_10_25_WinCalendar">#REF!</definedName>
    <definedName name="Fecha__2019_10_26_WinCalendar">#REF!</definedName>
    <definedName name="Fecha__2019_10_27_WinCalendar">#REF!</definedName>
    <definedName name="Fecha__2019_10_28_WinCalendar">#REF!</definedName>
    <definedName name="Fecha__2019_10_29_WinCalendar">#REF!</definedName>
    <definedName name="Fecha__2019_10_30_WinCalendar">#REF!</definedName>
    <definedName name="Fecha__2019_10_31_WinCalendar">#REF!</definedName>
    <definedName name="Fecha__2019_11_01_WinCalendar">#REF!</definedName>
    <definedName name="Fecha__2019_11_02_WinCalendar">#REF!</definedName>
    <definedName name="Fecha__2019_11_03_WinCalendar">#REF!</definedName>
    <definedName name="Fecha__2019_11_04_WinCalendar">#REF!</definedName>
    <definedName name="Fecha__2019_11_05_WinCalendar">#REF!</definedName>
    <definedName name="Fecha__2019_11_06_WinCalendar">#REF!</definedName>
    <definedName name="Fecha__2019_11_07_WinCalendar">#REF!</definedName>
    <definedName name="Fecha__2019_11_08_WinCalendar">#REF!</definedName>
    <definedName name="Fecha__2019_11_09_WinCalendar">#REF!</definedName>
    <definedName name="Fecha__2019_11_10_WinCalendar">#REF!</definedName>
    <definedName name="Fecha__2019_11_11_WinCalendar">#REF!</definedName>
    <definedName name="Fecha__2019_11_12_WinCalendar">#REF!</definedName>
    <definedName name="Fecha__2019_11_13_WinCalendar">#REF!</definedName>
    <definedName name="Fecha__2019_11_14_WinCalendar">#REF!</definedName>
    <definedName name="Fecha__2019_11_15_WinCalendar">#REF!</definedName>
    <definedName name="Fecha__2019_11_16_WinCalendar">#REF!</definedName>
    <definedName name="Fecha__2019_11_17_WinCalendar">#REF!</definedName>
    <definedName name="Fecha__2019_11_18_WinCalendar">#REF!</definedName>
    <definedName name="Fecha__2019_11_19_WinCalendar">#REF!</definedName>
    <definedName name="Fecha__2019_11_20_WinCalendar">#REF!</definedName>
    <definedName name="Fecha__2019_11_21_WinCalendar">#REF!</definedName>
    <definedName name="Fecha__2019_11_22_WinCalendar">#REF!</definedName>
    <definedName name="Fecha__2019_11_23_WinCalendar">#REF!</definedName>
    <definedName name="Fecha__2019_11_24_WinCalendar">#REF!</definedName>
    <definedName name="Fecha__2019_11_25_WinCalendar">#REF!</definedName>
    <definedName name="Fecha__2019_11_26_WinCalendar">#REF!</definedName>
    <definedName name="Fecha__2019_11_27_WinCalendar">#REF!</definedName>
    <definedName name="Fecha__2019_11_28_WinCalendar">#REF!</definedName>
    <definedName name="Fecha__2019_11_29_WinCalendar">#REF!</definedName>
    <definedName name="Fecha__2019_11_30_WinCalendar">#REF!</definedName>
    <definedName name="Fecha__2019_12_01_WinCalendar">#REF!</definedName>
    <definedName name="Fecha__2019_12_02_WinCalendar">#REF!</definedName>
    <definedName name="Fecha__2019_12_03_WinCalendar">#REF!</definedName>
    <definedName name="Fecha__2019_12_04_WinCalendar">#REF!</definedName>
    <definedName name="Fecha__2019_12_05_WinCalendar">#REF!</definedName>
    <definedName name="Fecha__2019_12_06_WinCalendar">#REF!</definedName>
    <definedName name="Fecha__2019_12_07_WinCalendar">#REF!</definedName>
    <definedName name="Fecha__2019_12_08_WinCalendar">#REF!</definedName>
    <definedName name="Fecha__2019_12_09_WinCalendar">#REF!</definedName>
    <definedName name="Fecha__2019_12_10_WinCalendar">#REF!</definedName>
    <definedName name="Fecha__2019_12_11_WinCalendar">#REF!</definedName>
    <definedName name="Fecha__2019_12_12_WinCalendar">#REF!</definedName>
    <definedName name="Fecha__2019_12_13_WinCalendar">#REF!</definedName>
    <definedName name="Fecha__2019_12_14_WinCalendar">#REF!</definedName>
    <definedName name="Fecha__2019_12_15_WinCalendar">#REF!</definedName>
    <definedName name="Fecha__2019_12_16_WinCalendar">#REF!</definedName>
    <definedName name="Fecha__2019_12_17_WinCalendar">#REF!</definedName>
    <definedName name="Fecha__2019_12_18_WinCalendar">#REF!</definedName>
    <definedName name="Fecha__2019_12_19_WinCalendar">#REF!</definedName>
    <definedName name="Fecha__2019_12_20_WinCalendar">#REF!</definedName>
    <definedName name="Fecha__2019_12_21_WinCalendar">#REF!</definedName>
    <definedName name="Fecha__2019_12_22_WinCalendar">#REF!</definedName>
    <definedName name="Fecha__2019_12_23_WinCalendar">#REF!</definedName>
    <definedName name="Fecha__2019_12_24_WinCalendar">#REF!</definedName>
    <definedName name="Fecha__2019_12_25_WinCalendar">#REF!</definedName>
    <definedName name="Fecha__2019_12_26_WinCalendar">#REF!</definedName>
    <definedName name="Fecha__2019_12_27_WinCalendar">#REF!</definedName>
    <definedName name="Fecha__2019_12_28_WinCalendar">#REF!</definedName>
    <definedName name="Fecha__2019_12_29_WinCalendar">#REF!</definedName>
    <definedName name="Fecha__2019_12_30_WinCalendar">#REF!</definedName>
    <definedName name="Fecha__2019_12_31_WinCalendar">#REF!</definedName>
    <definedName name="Fecha_Compra">#REF!</definedName>
    <definedName name="FechaInicio">#REF!</definedName>
    <definedName name="Fechas">#REF!</definedName>
    <definedName name="Festivos">#REF!</definedName>
    <definedName name="formatos" comment="Paises">#REF!</definedName>
    <definedName name="FR" localSheetId="9" hidden="1">{"'S. C. B.'!$E$207"}</definedName>
    <definedName name="FR" localSheetId="0" hidden="1">{"'S. C. B.'!$E$207"}</definedName>
    <definedName name="FR" localSheetId="4" hidden="1">{"'S. C. B.'!$E$207"}</definedName>
    <definedName name="FR" hidden="1">{"'S. C. B.'!$E$207"}</definedName>
    <definedName name="Full_Print">#REF!</definedName>
    <definedName name="G_MURILLO">#REF!</definedName>
    <definedName name="GananciasOcasionalesNoGravadasYExentas">#REF!</definedName>
    <definedName name="GC">#REF!</definedName>
    <definedName name="GCC">#REF!</definedName>
    <definedName name="GCI">#REF!</definedName>
    <definedName name="GCII">#REF!</definedName>
    <definedName name="GCIII">#REF!</definedName>
    <definedName name="GIMP">#REF!</definedName>
    <definedName name="GLOBAL">#REF!,#REF!</definedName>
    <definedName name="GMF">#REF!</definedName>
    <definedName name="Grandes1">#REF!</definedName>
    <definedName name="Grandes2">#REF!</definedName>
    <definedName name="Grandes3">#REF!</definedName>
    <definedName name="Grupo01">#REF!</definedName>
    <definedName name="Grupo02">#REF!</definedName>
    <definedName name="Grupo03">#REF!</definedName>
    <definedName name="Grupo04">#REF!</definedName>
    <definedName name="Grupo05">#REF!</definedName>
    <definedName name="Grupo06">#REF!</definedName>
    <definedName name="Grupo07">#REF!</definedName>
    <definedName name="Grupo08">#REF!</definedName>
    <definedName name="Grupo09">#REF!</definedName>
    <definedName name="Grupo10">#REF!</definedName>
    <definedName name="Grupo11">#REF!</definedName>
    <definedName name="Grupo12">#REF!</definedName>
    <definedName name="Grupo13">#REF!</definedName>
    <definedName name="Grupo2y5">#REF!</definedName>
    <definedName name="GTOS">#REF!</definedName>
    <definedName name="H_DELGADO">#REF!</definedName>
    <definedName name="Header_Row">ROW(#REF!)</definedName>
    <definedName name="HERNAN_DUARTE">#REF!</definedName>
    <definedName name="HONORARIOS">#REF!</definedName>
    <definedName name="Hotelera" hidden="1">#REF!</definedName>
    <definedName name="Hoteles">#REF!</definedName>
    <definedName name="HTEFE">#REF!</definedName>
    <definedName name="HTML_CodePage" hidden="1">1252</definedName>
    <definedName name="HTML_Control" localSheetId="9" hidden="1">{"'S. C. B.'!$E$207"}</definedName>
    <definedName name="HTML_Control" localSheetId="0" hidden="1">{"'Tabla Retefuente Salarios 2001'!$A$2:$K$62"}</definedName>
    <definedName name="HTML_Control" localSheetId="4" hidden="1">{"'S. C. B.'!$E$207"}</definedName>
    <definedName name="HTML_Control" hidden="1">{"'S. C. B.'!$E$207"}</definedName>
    <definedName name="HTML_Description" hidden="1">""</definedName>
    <definedName name="HTML_Email" hidden="1">""</definedName>
    <definedName name="HTML_Header" localSheetId="0" hidden="1">"Tabla Retefuente Salarios 2001"</definedName>
    <definedName name="HTML_Header" hidden="1">"S. C. B."</definedName>
    <definedName name="HTML_LastUpdate" localSheetId="0" hidden="1">"10/01/2001"</definedName>
    <definedName name="HTML_LastUpdate" hidden="1">"20/6/00"</definedName>
    <definedName name="HTML_LineAfter" hidden="1">FALSE</definedName>
    <definedName name="HTML_LineBefore" hidden="1">FALSE</definedName>
    <definedName name="HTML_Name" localSheetId="0" hidden="1">"win98"</definedName>
    <definedName name="HTML_Name" hidden="1">"Nery Tuirán"</definedName>
    <definedName name="HTML_OBDlg2" hidden="1">TRUE</definedName>
    <definedName name="HTML_OBDlg4" hidden="1">TRUE</definedName>
    <definedName name="HTML_OS" hidden="1">0</definedName>
    <definedName name="HTML_PathFile" localSheetId="0" hidden="1">"C:\Mis documentos\Myriam Avila\HTML.htm"</definedName>
    <definedName name="HTML_PathFile" hidden="1">"A:\HTML.htm"</definedName>
    <definedName name="HTML_Title" localSheetId="0" hidden="1">"CALENDARIO 2001"</definedName>
    <definedName name="HTML_Title" hidden="1">"FIRMAS COMISIONISTAS"</definedName>
    <definedName name="https___api.whatsapp.com_send?phone_573218162097">#REF!</definedName>
    <definedName name="i" localSheetId="0" hidden="1">#REF!</definedName>
    <definedName name="i" hidden="1">#REF!</definedName>
    <definedName name="IBC">#REF!</definedName>
    <definedName name="IBC_2">#REF!</definedName>
    <definedName name="IBC_3">#REF!</definedName>
    <definedName name="IBC_4">#REF!</definedName>
    <definedName name="IBC_42">#REF!</definedName>
    <definedName name="IBC_5">#REF!</definedName>
    <definedName name="IBC_52">#REF!</definedName>
    <definedName name="IBC_6">#REF!</definedName>
    <definedName name="IBC_62">#REF!</definedName>
    <definedName name="ICA">#REF!</definedName>
    <definedName name="ID">#REF!</definedName>
    <definedName name="IDCategorias">OFFSET(#REF!, 0, 0, COUNTA(#REF!) - 2)</definedName>
    <definedName name="IGF">#REF!</definedName>
    <definedName name="ii" localSheetId="9" hidden="1">{"'S. C. B.'!$E$207"}</definedName>
    <definedName name="ii" localSheetId="0" hidden="1">{"'S. C. B.'!$E$207"}</definedName>
    <definedName name="ii" localSheetId="4" hidden="1">{"'S. C. B.'!$E$207"}</definedName>
    <definedName name="ii" hidden="1">{"'S. C. B.'!$E$207"}</definedName>
    <definedName name="iii" localSheetId="9" hidden="1">{"'S. C. B.'!$E$207"}</definedName>
    <definedName name="iii" localSheetId="0" hidden="1">{"'S. C. B.'!$E$207"}</definedName>
    <definedName name="iii" localSheetId="4" hidden="1">{"'S. C. B.'!$E$207"}</definedName>
    <definedName name="iii" hidden="1">{"'S. C. B.'!$E$207"}</definedName>
    <definedName name="IMAGEN">INDIRECT(#REF!)</definedName>
    <definedName name="Imagen1">INDIRECT(#REF!)</definedName>
    <definedName name="Imagen2">INDIRECT("Imagen 22")</definedName>
    <definedName name="IMAGEN888">INDIRECT(#REF!)</definedName>
    <definedName name="IMP_CARGO">#REF!</definedName>
    <definedName name="ImpuestoDeGananciasOcasionales">#REF!</definedName>
    <definedName name="ImpuestoNetoDeRenta">#REF!</definedName>
    <definedName name="ImpuestoSobreLaRentaLiquidaGravable">#REF!</definedName>
    <definedName name="INC">#REF!</definedName>
    <definedName name="INCC">#REF!</definedName>
    <definedName name="Indices">#REF!</definedName>
    <definedName name="IndyCio">#REF!</definedName>
    <definedName name="INF">#REF!</definedName>
    <definedName name="IngresoPorGananciasOcasionales">#REF!</definedName>
    <definedName name="INGRESOS">#REF!</definedName>
    <definedName name="ingresos_netos">#REF!</definedName>
    <definedName name="INT">#REF!</definedName>
    <definedName name="INTERESES_VIVIENDA">#REF!</definedName>
    <definedName name="Interest_Rate">#REF!</definedName>
    <definedName name="INV">#REF!</definedName>
    <definedName name="INVER">#REF!</definedName>
    <definedName name="IP">#REF!</definedName>
    <definedName name="IPA">#REF!</definedName>
    <definedName name="IPC">#REF!</definedName>
    <definedName name="IPP">#REF!</definedName>
    <definedName name="IR">#REF!</definedName>
    <definedName name="iv" localSheetId="9" hidden="1">{"'S. C. B.'!$E$207"}</definedName>
    <definedName name="iv" localSheetId="0" hidden="1">{"'S. C. B.'!$E$207"}</definedName>
    <definedName name="iv" localSheetId="4" hidden="1">{"'S. C. B.'!$E$207"}</definedName>
    <definedName name="iv" hidden="1">{"'S. C. B.'!$E$207"}</definedName>
    <definedName name="IVA">#REF!</definedName>
    <definedName name="IVA_BIMEST">#REF!</definedName>
    <definedName name="IVA_BIMESTRAL">#REF!</definedName>
    <definedName name="IVA_CUATRIM">#REF!</definedName>
    <definedName name="IVABIMESTRALENERO">#REF!</definedName>
    <definedName name="IVABIMESTRALJULIO">#REF!</definedName>
    <definedName name="IVABIMESTRALMARZO">#REF!</definedName>
    <definedName name="IVABIMESTRALMAYO">#REF!</definedName>
    <definedName name="IVABIMESTRALNOVIEMBRE">#REF!</definedName>
    <definedName name="IVABIMESTRALSEPTIEMBRE">#REF!</definedName>
    <definedName name="IVACUATRIMESTRALENERO">#REF!</definedName>
    <definedName name="IVACUATRIMESTRALMAYO">#REF!</definedName>
    <definedName name="IVACUATRIMESTRALSEPTIEMBRE">#REF!</definedName>
    <definedName name="J_GARCIA_P">#REF!</definedName>
    <definedName name="JAIME2018">#REF!</definedName>
    <definedName name="JE" localSheetId="9" hidden="1">{"'S. C. B.'!$E$207"}</definedName>
    <definedName name="JE" localSheetId="0" hidden="1">{"'S. C. B.'!$E$207"}</definedName>
    <definedName name="JE" localSheetId="4" hidden="1">{"'S. C. B.'!$E$207"}</definedName>
    <definedName name="JE" hidden="1">{"'S. C. B.'!$E$207"}</definedName>
    <definedName name="jhjj" localSheetId="9" hidden="1">{"'S. C. B.'!$E$207"}</definedName>
    <definedName name="jhjj" localSheetId="0" hidden="1">{"'S. C. B.'!$E$207"}</definedName>
    <definedName name="jhjj" localSheetId="4" hidden="1">{"'S. C. B.'!$E$207"}</definedName>
    <definedName name="jhjj" hidden="1">{"'S. C. B.'!$E$207"}</definedName>
    <definedName name="JJAJAJJ" localSheetId="9" hidden="1">{"'S. C. B.'!$E$207"}</definedName>
    <definedName name="JJAJAJJ" localSheetId="0" hidden="1">{"'S. C. B.'!$E$207"}</definedName>
    <definedName name="JJAJAJJ" localSheetId="4" hidden="1">{"'S. C. B.'!$E$207"}</definedName>
    <definedName name="JJAJAJJ" hidden="1">{"'S. C. B.'!$E$207"}</definedName>
    <definedName name="JU">#REF!</definedName>
    <definedName name="Juan2018">#REF!</definedName>
    <definedName name="JuanCSB2018">#REF!</definedName>
    <definedName name="Juli80">#REF!</definedName>
    <definedName name="JULIO" localSheetId="9" hidden="1">{"'S. C. B.'!$E$207"}</definedName>
    <definedName name="JULIO" localSheetId="0" hidden="1">{"'S. C. B.'!$E$207"}</definedName>
    <definedName name="JULIO" localSheetId="4" hidden="1">{"'S. C. B.'!$E$207"}</definedName>
    <definedName name="JULIO" hidden="1">{"'S. C. B.'!$E$207"}</definedName>
    <definedName name="JULIOCESAR2018">#REF!</definedName>
    <definedName name="JULIOROBERTO2018">#REF!</definedName>
    <definedName name="JUN_JUL">#REF!</definedName>
    <definedName name="JUNIO" localSheetId="9" hidden="1">{"'S. C. B.'!$E$207"}</definedName>
    <definedName name="JUNIO" localSheetId="0" hidden="1">{"'S. C. B.'!$E$207"}</definedName>
    <definedName name="JUNIO" localSheetId="4" hidden="1">{"'S. C. B.'!$E$207"}</definedName>
    <definedName name="JUNIO" hidden="1">{"'S. C. B.'!$E$207"}</definedName>
    <definedName name="Juri1">#REF!</definedName>
    <definedName name="Juri2">#REF!</definedName>
    <definedName name="JUU">#REF!</definedName>
    <definedName name="JV" localSheetId="9" hidden="1">{"'S. C. B.'!$E$207"}</definedName>
    <definedName name="JV" localSheetId="0" hidden="1">{"'S. C. B.'!$E$207"}</definedName>
    <definedName name="JV" localSheetId="4" hidden="1">{"'S. C. B.'!$E$207"}</definedName>
    <definedName name="JV" hidden="1">{"'S. C. B.'!$E$207"}</definedName>
    <definedName name="K">#REF!</definedName>
    <definedName name="Ksact1">#REF!</definedName>
    <definedName name="L">#REF!</definedName>
    <definedName name="lapso_inicial">#REF!</definedName>
    <definedName name="Last_Row">#N/A</definedName>
    <definedName name="Leidy2015">#REF!</definedName>
    <definedName name="Lista_de_gastos">#REF!</definedName>
    <definedName name="Lista_de_ingresos">#REF!</definedName>
    <definedName name="ListaActivos">#REF!</definedName>
    <definedName name="ListaCostos">#REF!</definedName>
    <definedName name="Listado">#REF!</definedName>
    <definedName name="LISTADO_DEPARTAMENTOS">#REF!</definedName>
    <definedName name="ListaGastos">#REF!</definedName>
    <definedName name="ListaIngresos">#REF!</definedName>
    <definedName name="ListaPasivos">#REF!</definedName>
    <definedName name="ListMonths">#REF!</definedName>
    <definedName name="LJ" localSheetId="9" hidden="1">{"'S. C. B.'!$E$207"}</definedName>
    <definedName name="LJ" localSheetId="0" hidden="1">{"'S. C. B.'!$E$207"}</definedName>
    <definedName name="LJ" localSheetId="4" hidden="1">{"'S. C. B.'!$E$207"}</definedName>
    <definedName name="LJ" hidden="1">{"'S. C. B.'!$E$207"}</definedName>
    <definedName name="ljkhkljvb" hidden="1">#REF!</definedName>
    <definedName name="Loan_Amount">#REF!</definedName>
    <definedName name="Loan_Start">#REF!</definedName>
    <definedName name="Loan_Years">#REF!</definedName>
    <definedName name="LOCAT1999" hidden="1">{"SUMINISTRO E INSTALACIÓN CANALETAS L=7.50"}</definedName>
    <definedName name="LOGISTICA" localSheetId="9" hidden="1">{"'S. C. B.'!$E$207"}</definedName>
    <definedName name="LOGISTICA" localSheetId="0" hidden="1">{"'S. C. B.'!$E$207"}</definedName>
    <definedName name="LOGISTICA" localSheetId="4" hidden="1">{"'S. C. B.'!$E$207"}</definedName>
    <definedName name="LOGISTICA" hidden="1">{"'S. C. B.'!$E$207"}</definedName>
    <definedName name="Logo">INDIRECT(#REF!)</definedName>
    <definedName name="LogoEmpresa">INDIRECT(#REF!)</definedName>
    <definedName name="LUBRIFACIL">#REF!</definedName>
    <definedName name="Luis223">#REF!</definedName>
    <definedName name="M.R.SOLARTE">#REF!</definedName>
    <definedName name="m4_">#REF!</definedName>
    <definedName name="m5_">#REF!</definedName>
    <definedName name="Manuel2016">#REF!</definedName>
    <definedName name="MARX">#REF!</definedName>
    <definedName name="MARZO">#REF!</definedName>
    <definedName name="MAYO">#REF!</definedName>
    <definedName name="mbv" localSheetId="9" hidden="1">{"'S. C. B.'!$E$207"}</definedName>
    <definedName name="mbv" localSheetId="0" hidden="1">{"'S. C. B.'!$E$207"}</definedName>
    <definedName name="mbv" localSheetId="4" hidden="1">{"'S. C. B.'!$E$207"}</definedName>
    <definedName name="mbv" hidden="1">{"'S. C. B.'!$E$207"}</definedName>
    <definedName name="MEDICINA_PREPAGADA">#REF!</definedName>
    <definedName name="MES">#REF!</definedName>
    <definedName name="MES_N">#REF!</definedName>
    <definedName name="MESES">#REF!</definedName>
    <definedName name="MESF">#REF!</definedName>
    <definedName name="MG">#REF!</definedName>
    <definedName name="MIOJAKDJKA" localSheetId="9" hidden="1">{"'S. C. B.'!$E$207"}</definedName>
    <definedName name="MIOJAKDJKA" localSheetId="0" hidden="1">{"'S. C. B.'!$E$207"}</definedName>
    <definedName name="MIOJAKDJKA" localSheetId="4" hidden="1">{"'S. C. B.'!$E$207"}</definedName>
    <definedName name="MIOJAKDJKA" hidden="1">{"'S. C. B.'!$E$207"}</definedName>
    <definedName name="MJN">#REF!</definedName>
    <definedName name="Monica2017">#REF!</definedName>
    <definedName name="Monica2018">#REF!</definedName>
    <definedName name="MonicaCITY2018">#REF!</definedName>
    <definedName name="MP">#REF!</definedName>
    <definedName name="MPD">#REF!</definedName>
    <definedName name="MSG_1">#REF!</definedName>
    <definedName name="MSG_10">#REF!</definedName>
    <definedName name="MSG_11">#REF!</definedName>
    <definedName name="MSG_12">#REF!</definedName>
    <definedName name="MSG_2">#REF!</definedName>
    <definedName name="MSG_3">#REF!</definedName>
    <definedName name="MSG_4">#REF!</definedName>
    <definedName name="MSG_5">#REF!</definedName>
    <definedName name="MSG_6">#REF!</definedName>
    <definedName name="MSG_7">#REF!</definedName>
    <definedName name="MSG_8">#REF!</definedName>
    <definedName name="MSG_9">#REF!</definedName>
    <definedName name="MSG_APLICA">#REF!</definedName>
    <definedName name="MSG_MACRO">"Debe habilitar las macros"</definedName>
    <definedName name="MSG_NOAPLICA">#REF!</definedName>
    <definedName name="Mueble">#REF!</definedName>
    <definedName name="NA" localSheetId="9">#REF!</definedName>
    <definedName name="NA" localSheetId="4">#REF!</definedName>
    <definedName name="NA">#REF!</definedName>
    <definedName name="NANCY_POLO">#REF!</definedName>
    <definedName name="Nelson2018">#REF!</definedName>
    <definedName name="nfila">#REF!</definedName>
    <definedName name="NGC">#REF!</definedName>
    <definedName name="NIT">#REF!</definedName>
    <definedName name="Norbey2017">#REF!</definedName>
    <definedName name="Norbey2018">#REF!</definedName>
    <definedName name="NOVENTA">#REF!,#REF!</definedName>
    <definedName name="NOVIEMBRE">#REF!</definedName>
    <definedName name="nueve" localSheetId="9" hidden="1">{"'S. C. B.'!$E$207"}</definedName>
    <definedName name="nueve" localSheetId="0" hidden="1">{"'S. C. B.'!$E$207"}</definedName>
    <definedName name="nueve" localSheetId="4" hidden="1">{"'S. C. B.'!$E$207"}</definedName>
    <definedName name="nueve" hidden="1">{"'S. C. B.'!$E$207"}</definedName>
    <definedName name="nuevo1" localSheetId="9" hidden="1">{"'S. C. B.'!$E$207"}</definedName>
    <definedName name="nuevo1" localSheetId="0" hidden="1">{"'S. C. B.'!$E$207"}</definedName>
    <definedName name="nuevo1" localSheetId="4" hidden="1">{"'S. C. B.'!$E$207"}</definedName>
    <definedName name="nuevo1" hidden="1">{"'S. C. B.'!$E$207"}</definedName>
    <definedName name="nuevo10" localSheetId="9" hidden="1">{"'S. C. B.'!$E$207"}</definedName>
    <definedName name="nuevo10" localSheetId="0" hidden="1">{"'S. C. B.'!$E$207"}</definedName>
    <definedName name="nuevo10" localSheetId="4" hidden="1">{"'S. C. B.'!$E$207"}</definedName>
    <definedName name="nuevo10" hidden="1">{"'S. C. B.'!$E$207"}</definedName>
    <definedName name="nuevo11" localSheetId="9" hidden="1">{"'S. C. B.'!$E$207"}</definedName>
    <definedName name="nuevo11" localSheetId="0" hidden="1">{"'S. C. B.'!$E$207"}</definedName>
    <definedName name="nuevo11" localSheetId="4" hidden="1">{"'S. C. B.'!$E$207"}</definedName>
    <definedName name="nuevo11" hidden="1">{"'S. C. B.'!$E$207"}</definedName>
    <definedName name="nuevo13" localSheetId="9" hidden="1">{"'S. C. B.'!$E$207"}</definedName>
    <definedName name="nuevo13" localSheetId="0" hidden="1">{"'S. C. B.'!$E$207"}</definedName>
    <definedName name="nuevo13" localSheetId="4" hidden="1">{"'S. C. B.'!$E$207"}</definedName>
    <definedName name="nuevo13" hidden="1">{"'S. C. B.'!$E$207"}</definedName>
    <definedName name="nuevo14" localSheetId="9" hidden="1">{"'S. C. B.'!$E$207"}</definedName>
    <definedName name="nuevo14" localSheetId="0" hidden="1">{"'S. C. B.'!$E$207"}</definedName>
    <definedName name="nuevo14" localSheetId="4" hidden="1">{"'S. C. B.'!$E$207"}</definedName>
    <definedName name="nuevo14" hidden="1">{"'S. C. B.'!$E$207"}</definedName>
    <definedName name="nuevo15" localSheetId="9" hidden="1">{"'S. C. B.'!$E$207"}</definedName>
    <definedName name="nuevo15" localSheetId="0" hidden="1">{"'S. C. B.'!$E$207"}</definedName>
    <definedName name="nuevo15" localSheetId="4" hidden="1">{"'S. C. B.'!$E$207"}</definedName>
    <definedName name="nuevo15" hidden="1">{"'S. C. B.'!$E$207"}</definedName>
    <definedName name="nuevo16" localSheetId="9" hidden="1">{"'S. C. B.'!$E$207"}</definedName>
    <definedName name="nuevo16" localSheetId="0" hidden="1">{"'S. C. B.'!$E$207"}</definedName>
    <definedName name="nuevo16" localSheetId="4" hidden="1">{"'S. C. B.'!$E$207"}</definedName>
    <definedName name="nuevo16" hidden="1">{"'S. C. B.'!$E$207"}</definedName>
    <definedName name="nuevo17" localSheetId="9" hidden="1">{"'S. C. B.'!$E$207"}</definedName>
    <definedName name="nuevo17" localSheetId="0" hidden="1">{"'S. C. B.'!$E$207"}</definedName>
    <definedName name="nuevo17" localSheetId="4" hidden="1">{"'S. C. B.'!$E$207"}</definedName>
    <definedName name="nuevo17" hidden="1">{"'S. C. B.'!$E$207"}</definedName>
    <definedName name="nuevo18" localSheetId="9" hidden="1">{"'S. C. B.'!$E$207"}</definedName>
    <definedName name="nuevo18" localSheetId="0" hidden="1">{"'S. C. B.'!$E$207"}</definedName>
    <definedName name="nuevo18" localSheetId="4" hidden="1">{"'S. C. B.'!$E$207"}</definedName>
    <definedName name="nuevo18" hidden="1">{"'S. C. B.'!$E$207"}</definedName>
    <definedName name="nuevo19" localSheetId="9" hidden="1">{"'S. C. B.'!$E$207"}</definedName>
    <definedName name="nuevo19" localSheetId="0" hidden="1">{"'S. C. B.'!$E$207"}</definedName>
    <definedName name="nuevo19" localSheetId="4" hidden="1">{"'S. C. B.'!$E$207"}</definedName>
    <definedName name="nuevo19" hidden="1">{"'S. C. B.'!$E$207"}</definedName>
    <definedName name="nuevo2" localSheetId="9" hidden="1">{"'S. C. B.'!$E$207"}</definedName>
    <definedName name="nuevo2" localSheetId="0" hidden="1">{"'S. C. B.'!$E$207"}</definedName>
    <definedName name="nuevo2" localSheetId="4" hidden="1">{"'S. C. B.'!$E$207"}</definedName>
    <definedName name="nuevo2" hidden="1">{"'S. C. B.'!$E$207"}</definedName>
    <definedName name="nuevo20" localSheetId="9" hidden="1">{"'S. C. B.'!$E$207"}</definedName>
    <definedName name="nuevo20" localSheetId="0" hidden="1">{"'S. C. B.'!$E$207"}</definedName>
    <definedName name="nuevo20" localSheetId="4" hidden="1">{"'S. C. B.'!$E$207"}</definedName>
    <definedName name="nuevo20" hidden="1">{"'S. C. B.'!$E$207"}</definedName>
    <definedName name="nuevo21" localSheetId="9" hidden="1">{"'S. C. B.'!$E$207"}</definedName>
    <definedName name="nuevo21" localSheetId="0" hidden="1">{"'S. C. B.'!$E$207"}</definedName>
    <definedName name="nuevo21" localSheetId="4" hidden="1">{"'S. C. B.'!$E$207"}</definedName>
    <definedName name="nuevo21" hidden="1">{"'S. C. B.'!$E$207"}</definedName>
    <definedName name="nuevo22" localSheetId="9" hidden="1">{"'S. C. B.'!$E$207"}</definedName>
    <definedName name="nuevo22" localSheetId="0" hidden="1">{"'S. C. B.'!$E$207"}</definedName>
    <definedName name="nuevo22" localSheetId="4" hidden="1">{"'S. C. B.'!$E$207"}</definedName>
    <definedName name="nuevo22" hidden="1">{"'S. C. B.'!$E$207"}</definedName>
    <definedName name="nuevo23" localSheetId="9" hidden="1">{"'S. C. B.'!$E$207"}</definedName>
    <definedName name="nuevo23" localSheetId="0" hidden="1">{"'S. C. B.'!$E$207"}</definedName>
    <definedName name="nuevo23" localSheetId="4" hidden="1">{"'S. C. B.'!$E$207"}</definedName>
    <definedName name="nuevo23" hidden="1">{"'S. C. B.'!$E$207"}</definedName>
    <definedName name="nuevo3" localSheetId="9" hidden="1">{"'S. C. B.'!$E$207"}</definedName>
    <definedName name="nuevo3" localSheetId="0" hidden="1">{"'S. C. B.'!$E$207"}</definedName>
    <definedName name="nuevo3" localSheetId="4" hidden="1">{"'S. C. B.'!$E$207"}</definedName>
    <definedName name="nuevo3" hidden="1">{"'S. C. B.'!$E$207"}</definedName>
    <definedName name="nuevo4" localSheetId="9" hidden="1">{"'S. C. B.'!$E$207"}</definedName>
    <definedName name="nuevo4" localSheetId="0" hidden="1">{"'S. C. B.'!$E$207"}</definedName>
    <definedName name="nuevo4" localSheetId="4" hidden="1">{"'S. C. B.'!$E$207"}</definedName>
    <definedName name="nuevo4" hidden="1">{"'S. C. B.'!$E$207"}</definedName>
    <definedName name="nuevo5" localSheetId="9" hidden="1">{"'S. C. B.'!$E$207"}</definedName>
    <definedName name="nuevo5" localSheetId="0" hidden="1">{"'S. C. B.'!$E$207"}</definedName>
    <definedName name="nuevo5" localSheetId="4" hidden="1">{"'S. C. B.'!$E$207"}</definedName>
    <definedName name="nuevo5" hidden="1">{"'S. C. B.'!$E$207"}</definedName>
    <definedName name="nuevo6" localSheetId="9" hidden="1">{"'S. C. B.'!$E$207"}</definedName>
    <definedName name="nuevo6" localSheetId="0" hidden="1">{"'S. C. B.'!$E$207"}</definedName>
    <definedName name="nuevo6" localSheetId="4" hidden="1">{"'S. C. B.'!$E$207"}</definedName>
    <definedName name="nuevo6" hidden="1">{"'S. C. B.'!$E$207"}</definedName>
    <definedName name="nuevo7" localSheetId="9" hidden="1">{"'S. C. B.'!$E$207"}</definedName>
    <definedName name="nuevo7" localSheetId="0" hidden="1">{"'S. C. B.'!$E$207"}</definedName>
    <definedName name="nuevo7" localSheetId="4" hidden="1">{"'S. C. B.'!$E$207"}</definedName>
    <definedName name="nuevo7" hidden="1">{"'S. C. B.'!$E$207"}</definedName>
    <definedName name="nuevo8" localSheetId="9" hidden="1">{"'S. C. B.'!$E$207"}</definedName>
    <definedName name="nuevo8" localSheetId="0" hidden="1">{"'S. C. B.'!$E$207"}</definedName>
    <definedName name="nuevo8" localSheetId="4" hidden="1">{"'S. C. B.'!$E$207"}</definedName>
    <definedName name="nuevo8" hidden="1">{"'S. C. B.'!$E$207"}</definedName>
    <definedName name="nuevo9" localSheetId="9" hidden="1">{"'S. C. B.'!$E$207"}</definedName>
    <definedName name="nuevo9" localSheetId="0" hidden="1">{"'S. C. B.'!$E$207"}</definedName>
    <definedName name="nuevo9" localSheetId="4" hidden="1">{"'S. C. B.'!$E$207"}</definedName>
    <definedName name="nuevo9" hidden="1">{"'S. C. B.'!$E$207"}</definedName>
    <definedName name="Num_Pmt_Per_Year">#REF!</definedName>
    <definedName name="Number_of_Payments">MATCH(0.01,End_Bal,-1)+1</definedName>
    <definedName name="NUMERO_MUNICIPIOS">#REF!</definedName>
    <definedName name="NumeroColumna">7</definedName>
    <definedName name="NumeroFila">3</definedName>
    <definedName name="O" localSheetId="9">#REF!</definedName>
    <definedName name="O">#REF!</definedName>
    <definedName name="OAF">#REF!</definedName>
    <definedName name="OCHENTA">#REF!,#REF!</definedName>
    <definedName name="ocho" localSheetId="9" hidden="1">{"'S. C. B.'!$E$207"}</definedName>
    <definedName name="ocho" localSheetId="0" hidden="1">{"'S. C. B.'!$E$207"}</definedName>
    <definedName name="ocho" localSheetId="4" hidden="1">{"'S. C. B.'!$E$207"}</definedName>
    <definedName name="ocho" hidden="1">{"'S. C. B.'!$E$207"}</definedName>
    <definedName name="OCT_NOV">#REF!</definedName>
    <definedName name="OIE">#REF!</definedName>
    <definedName name="once" localSheetId="9" hidden="1">{"'S. C. B.'!$E$207"}</definedName>
    <definedName name="once" localSheetId="0" hidden="1">{"'S. C. B.'!$E$207"}</definedName>
    <definedName name="once" localSheetId="4" hidden="1">{"'S. C. B.'!$E$207"}</definedName>
    <definedName name="once" hidden="1">{"'S. C. B.'!$E$207"}</definedName>
    <definedName name="ORDENAR">#REF!</definedName>
    <definedName name="OTROS">#REF!</definedName>
    <definedName name="P">#REF!</definedName>
    <definedName name="PAGOS.LABORALES">#REF!</definedName>
    <definedName name="Pal_Workbook_GUID" hidden="1">"YF3WA834WX6QBT9MYUZ4TFG2"</definedName>
    <definedName name="PAPEL">#REF!</definedName>
    <definedName name="PARAMETRO_LOGIN" hidden="1">"WMartinez"</definedName>
    <definedName name="PARAMETRO_NOMBRES_APELLIDOS" hidden="1">"WILLIAM MARTINEZ CHAPARRO"</definedName>
    <definedName name="PAREJAS">#REF!</definedName>
    <definedName name="Patrimonio">#REF!</definedName>
    <definedName name="Pay_Date">#REF!</definedName>
    <definedName name="Pay_Num">#REF!</definedName>
    <definedName name="Payment_Date">DATE(YEAR(Loan_Start),MONTH(Loan_Start)+Payment_Number,DAY(Loan_Start))</definedName>
    <definedName name="PB">#REF!</definedName>
    <definedName name="PBG">#REF!</definedName>
    <definedName name="PEF" localSheetId="0">#REF!</definedName>
    <definedName name="PEF">#REF!</definedName>
    <definedName name="PENSIONES">#REF!</definedName>
    <definedName name="PENSIONES.R63">#REF!</definedName>
    <definedName name="Periodo" comment="perido de pago">#REF!</definedName>
    <definedName name="Persona_Jurídica">#REF!</definedName>
    <definedName name="Persona_natural_que_NO_declara_renta">#REF!</definedName>
    <definedName name="Persona_natural_que_SI_declara_renta">#REF!</definedName>
    <definedName name="personal">#REF!</definedName>
    <definedName name="PJ" localSheetId="0">#REF!</definedName>
    <definedName name="PJ">#REF!</definedName>
    <definedName name="PN" localSheetId="0">#REF!</definedName>
    <definedName name="PN">#REF!</definedName>
    <definedName name="PN_PJ">#REF!</definedName>
    <definedName name="PNR">#REF!</definedName>
    <definedName name="porcenta_exento">#REF!</definedName>
    <definedName name="Porcentaje_Depreciación">#REF!</definedName>
    <definedName name="ppc">#REF!</definedName>
    <definedName name="PPYE">#REF!</definedName>
    <definedName name="PR">#REF!</definedName>
    <definedName name="PRIMER_MUNICIPIO">#REF!</definedName>
    <definedName name="Princ">#REF!</definedName>
    <definedName name="Print_Area">#REF!</definedName>
    <definedName name="Print_Area_Reset">OFFSET(Full_Print,0,0,Last_Row)</definedName>
    <definedName name="Print_Titles">#REF!</definedName>
    <definedName name="PRLA">#REF!</definedName>
    <definedName name="PROVEEDOR">#REF!</definedName>
    <definedName name="PT">#REF!</definedName>
    <definedName name="PTT">#REF!</definedName>
    <definedName name="Publicidad">#REF!</definedName>
    <definedName name="PUC">#REF!:#REF!</definedName>
    <definedName name="puc_">#REF!</definedName>
    <definedName name="PUCC">#REF!</definedName>
    <definedName name="q" hidden="1">#REF!</definedName>
    <definedName name="quince" localSheetId="9" hidden="1">{"'S. C. B.'!$E$207"}</definedName>
    <definedName name="quince" localSheetId="0" hidden="1">{"'S. C. B.'!$E$207"}</definedName>
    <definedName name="quince" localSheetId="4" hidden="1">{"'S. C. B.'!$E$207"}</definedName>
    <definedName name="quince" hidden="1">{"'S. C. B.'!$E$207"}</definedName>
    <definedName name="RangoCompleto">#REF!,#REF!,#REF!,#REF!,#REF!,#REF!,#REF!,#REF!,#REF!,#REF!,#REF!,#REF!</definedName>
    <definedName name="RangoCuentaDatosBase">#REF!</definedName>
    <definedName name="RangoDiario">#REF!</definedName>
    <definedName name="RangoIngresosNoRentaOGanOcas">#REF!</definedName>
    <definedName name="RangoMensual">#REF!,#REF!,#REF!,#REF!,#REF!,#REF!,#REF!,#REF!,#REF!,#REF!,#REF!,#REF!</definedName>
    <definedName name="RangoMini">#REF!</definedName>
    <definedName name="RangoRenglon1732">#REF!</definedName>
    <definedName name="RangoRenglonRentaPresuntiva">#REF!</definedName>
    <definedName name="RangoValorFiscal">#REF!</definedName>
    <definedName name="RangoValorPatrimonialNetoRentaPresuntiva">#REF!</definedName>
    <definedName name="Razon_Social">#REF!</definedName>
    <definedName name="RE">#REF!</definedName>
    <definedName name="REA" localSheetId="9" hidden="1">{"'S. C. B.'!$E$207"}</definedName>
    <definedName name="REA" localSheetId="0" hidden="1">{"'S. C. B.'!$E$207"}</definedName>
    <definedName name="REA" localSheetId="4" hidden="1">{"'S. C. B.'!$E$207"}</definedName>
    <definedName name="REA" hidden="1">{"'S. C. B.'!$E$207"}</definedName>
    <definedName name="reajuste" localSheetId="9" hidden="1">{"'S. C. B.'!$E$207"}</definedName>
    <definedName name="reajuste" localSheetId="0" hidden="1">{"'S. C. B.'!$E$207"}</definedName>
    <definedName name="reajuste" localSheetId="4" hidden="1">{"'S. C. B.'!$E$207"}</definedName>
    <definedName name="reajuste" hidden="1">{"'S. C. B.'!$E$207"}</definedName>
    <definedName name="Regimen">#REF!</definedName>
    <definedName name="Reglon_renta">#REF!</definedName>
    <definedName name="renglon_renta1">#REF!</definedName>
    <definedName name="Renglon2DatosBase">#REF!</definedName>
    <definedName name="RenglonDatosBase">#REF!</definedName>
    <definedName name="Renglones">#REF!</definedName>
    <definedName name="RENTA" localSheetId="9" hidden="1">{"'S. C. B.'!$E$207"}</definedName>
    <definedName name="RENTA" localSheetId="0" hidden="1">{"'S. C. B.'!$E$207"}</definedName>
    <definedName name="RENTA" localSheetId="4" hidden="1">{"'S. C. B.'!$E$207"}</definedName>
    <definedName name="RENTA" hidden="1">{"'S. C. B.'!$E$207"}</definedName>
    <definedName name="RENTA_PJurd">#REF!</definedName>
    <definedName name="Renta_PNat">#REF!</definedName>
    <definedName name="RentaExenta">#REF!</definedName>
    <definedName name="RentaLiquida">#REF!</definedName>
    <definedName name="RentaLiquidaOrdinaria">#REF!</definedName>
    <definedName name="RENTANATURAL">#REF!</definedName>
    <definedName name="RENTAPJ2DACUOTA">#REF!</definedName>
    <definedName name="RentaPresuntiva">#REF!</definedName>
    <definedName name="RentasGravables">#REF!</definedName>
    <definedName name="RENTAYEXOGENA">#REF!</definedName>
    <definedName name="RES">#REF!</definedName>
    <definedName name="Respuestas__Declaración_de_renta_AG_2021_para_grandes_contribuyentes">#REF!</definedName>
    <definedName name="RESUMEN" localSheetId="9" hidden="1">{"'S. C. B.'!$E$207"}</definedName>
    <definedName name="RESUMEN" localSheetId="0" hidden="1">{"'S. C. B.'!$E$207"}</definedName>
    <definedName name="RESUMEN" localSheetId="4" hidden="1">{"'S. C. B.'!$E$207"}</definedName>
    <definedName name="RESUMEN" hidden="1">{"'S. C. B.'!$E$207"}</definedName>
    <definedName name="RETEFUENTEABRIL">#REF!</definedName>
    <definedName name="RETEFUENTEAGOSTO">#REF!</definedName>
    <definedName name="RETEFUENTEDICIEMBRE">#REF!</definedName>
    <definedName name="RETEFUENTEENERO">#REF!</definedName>
    <definedName name="RETEFUENTEFEBRERO">#REF!</definedName>
    <definedName name="RETEFUENTEJULIO">#REF!</definedName>
    <definedName name="RETEFUENTEJUNIO">#REF!</definedName>
    <definedName name="RETEFUENTEMARZO">#REF!</definedName>
    <definedName name="RETEFUENTEMAYO">#REF!</definedName>
    <definedName name="RETEFUENTENOVIEMBRE">#REF!</definedName>
    <definedName name="RETEFUENTEOCTUBRE">#REF!</definedName>
    <definedName name="RETEFUENTESEPTIEMBRE">#REF!</definedName>
    <definedName name="retencionfechas">#REF!</definedName>
    <definedName name="RF">#REF!</definedName>
    <definedName name="RFC">#REF!</definedName>
    <definedName name="RG">"'file:///A:/Documents and Settings/cportellar/Configuración local/Archivos temporales de Internet/OLK29/SF RENTA NATURALES CON SOPORTES.xls'#$Patrimonio.$#REF!$#REF!"</definedName>
    <definedName name="RG___0">"'file://BCCNSIST005/Publico/gESTION mASIVA/otros subsistemas/Descripcion funcional y formularios/GUIA RENTA PN/declaracion renta PN y anexos/SF RENTA NATURALES CON SOPORTES.xls'#$Patrimonio.$#REF!$#REF!"</definedName>
    <definedName name="RG___11">"$Patrimonio.$#REF!$#REF!"</definedName>
    <definedName name="RG___19">"'file:///D:/gESTION mASIVA/otros subsistemas/Descripcion funcional y formularios/GUIA RENTA PN/declaracion renta PN y anexos/SF RENTA NATURALES CON SOPORTES.xls'#$Patrimonio.$#REF!$#REF!"</definedName>
    <definedName name="RG___2">"'file://BCCNSIST005/Publico/WINDOWS/Escritorio/MUISCA/SF RENTA NATURALES CON SOPORTES.xls'#$Patrimonio.$#REF!$#REF!"</definedName>
    <definedName name="RG___21">"'file:///D:/gESTION mASIVA/otros subsistemas/Descripcion funcional y formularios/GUIA RENTA PN/declaracion renta PN y anexos/SF RENTA NATURALES CON SOPORTES.xls'#$Patrimonio.$#REF!$#REF!"</definedName>
    <definedName name="RG___22">"'file:///D:/gESTION mASIVA/otros subsistemas/Descripcion funcional y formularios/GUIA RENTA PN/declaracion renta PN y anexos/SF RENTA NATURALES CON SOPORTES.xls'#$Patrimonio.$#REF!$#REF!"</definedName>
    <definedName name="RG___23">"'file:///D:/gESTION mASIVA/otros subsistemas/Descripcion funcional y formularios/GUIA RENTA PN/declaracion renta PN y anexos/SF RENTA NATURALES CON SOPORTES.xls'#$Patrimonio.$#REF!$#REF!"</definedName>
    <definedName name="RG___26">"'file://BCCNSIST005/Publico/gESTION mASIVA/otros subsistemas/Descripcion funcional y formularios/GUIA RENTA PN/declaracion renta PN y anexos/SF RENTA NATURALES CON SOPORTES.xls'#$Patrimonio.$#REF!$#REF!"</definedName>
    <definedName name="RG___3">"'file:///A:/Documents and Settings/cportellar/Configuración local/Archivos temporales de Internet/OLK29/SF RENTA NATURALES CON SOPORTES.xls'#$Patrimonio.$#REF!$#REF!"</definedName>
    <definedName name="RG___4">"'file:///A:/Documents and Settings/cportellar/Configuración local/Archivos temporales de Internet/OLK29/SF RENTA NATURALES CON SOPORTES.xls'#$Patrimonio.$#REF!$#REF!"</definedName>
    <definedName name="RG___5">"'file:///A:/Documents and Settings/cportellar/Configuración local/Archivos temporales de Internet/OLK29/SF RENTA NATURALES CON SOPORTES.xls'#$Patrimonio.$#REF!$#REF!"</definedName>
    <definedName name="RG___7">"'file://BCCNSIST005/Publico/gESTION mASIVA/otros subsistemas/Descripcion funcional y formularios/GUIA RENTA PN/declaracion renta PN y anexos/SF RENTA NATURALES CON SOPORTES.xls'#$Patrimonio.$#REF!$#REF!"</definedName>
    <definedName name="RG___8">"'file:///A:/Documents and Settings/cportellar/Configuración local/Archivos temporales de Internet/OLK29/SF RENTA NATURALES CON SOPORTES.xls'#$Patrimonio.$#REF!$#REF!"</definedName>
    <definedName name="RG___9">"'file:///A:/Documents and Settings/cportellar/Configuración local/Archivos temporales de Internet/OLK29/SF RENTA NATURALES CON SOPORTES.xls'#$Patrimonio.$#REF!$#REF!"</definedName>
    <definedName name="Rique1">#REF!</definedName>
    <definedName name="Rique2">#REF!</definedName>
    <definedName name="RLG_C1C2">#REF!</definedName>
    <definedName name="RLG_C3C4">#REF!</definedName>
    <definedName name="RLG_EXC_SC2">#REF!</definedName>
    <definedName name="RLG_SC1">#REF!</definedName>
    <definedName name="RM">#REF!</definedName>
    <definedName name="Roberto2015">#REF!</definedName>
    <definedName name="RodrigoHumberto2018">#REF!</definedName>
    <definedName name="RT" localSheetId="9">#REF!</definedName>
    <definedName name="RT" localSheetId="0" hidden="1">{"'S. C. B.'!$E$207"}</definedName>
    <definedName name="RT" localSheetId="4">#REF!</definedName>
    <definedName name="RT">#REF!</definedName>
    <definedName name="RTI">#REF!</definedName>
    <definedName name="S">#REF!</definedName>
    <definedName name="sala">#REF!</definedName>
    <definedName name="SALARIO_FORMATO1" hidden="1">"DN_33"</definedName>
    <definedName name="SALARIO_FORMATO2" hidden="1">"DN_48657272616D69656E746120626C6F71756561646120706F72207365677572696461642E2046616C6C61206465207365677572696461642E2053652070726F6365646572E120612063657272617220457863656C2E20506F72206661766F7220636F6E746163746520612043455441"</definedName>
    <definedName name="SALARIOS">#REF!</definedName>
    <definedName name="SALD_FAV">#REF!</definedName>
    <definedName name="SalInicial_20091231">#REF!</definedName>
    <definedName name="SalMin">#REF!</definedName>
    <definedName name="san">#REF!</definedName>
    <definedName name="scen_change" hidden="1">#REF!</definedName>
    <definedName name="scen_name1" hidden="1">"arial"</definedName>
    <definedName name="scen_num" hidden="1">1</definedName>
    <definedName name="scen_user1" hidden="1">"DIRECCION DE INFORMATICA"</definedName>
    <definedName name="scen_value1" hidden="1">{"SUMINISTRO E INSTALACIÓN CANALETAS L=7.50"}</definedName>
    <definedName name="Sched_Pay">#REF!</definedName>
    <definedName name="Scheduled_Extra_Payments">#REF!</definedName>
    <definedName name="Scheduled_Interest_Rate">#REF!</definedName>
    <definedName name="Scheduled_Monthly_Payment">#REF!</definedName>
    <definedName name="SDS" localSheetId="9">#REF!</definedName>
    <definedName name="SDS" localSheetId="0">#REF!</definedName>
    <definedName name="SDS">#REF!</definedName>
    <definedName name="SECC_DIAN">#REF!</definedName>
    <definedName name="seis" localSheetId="9" hidden="1">{"'S. C. B.'!$E$207"}</definedName>
    <definedName name="seis" localSheetId="0" hidden="1">{"'S. C. B.'!$E$207"}</definedName>
    <definedName name="seis" localSheetId="4" hidden="1">{"'S. C. B.'!$E$207"}</definedName>
    <definedName name="seis" hidden="1">{"'S. C. B.'!$E$207"}</definedName>
    <definedName name="seleccion" comment="seleccion de periodo de pago">#REF!</definedName>
    <definedName name="SEPTIEMBRE">#REF!</definedName>
    <definedName name="Servidores">#REF!</definedName>
    <definedName name="SESENTA">#REF!,#REF!</definedName>
    <definedName name="SETENTA">#REF!,#REF!</definedName>
    <definedName name="SI">#REF!</definedName>
    <definedName name="siete" localSheetId="9" hidden="1">{"'S. C. B.'!$E$207"}</definedName>
    <definedName name="siete" localSheetId="0" hidden="1">{"'S. C. B.'!$E$207"}</definedName>
    <definedName name="siete" localSheetId="4" hidden="1">{"'S. C. B.'!$E$207"}</definedName>
    <definedName name="siete" hidden="1">{"'S. C. B.'!$E$207"}</definedName>
    <definedName name="SIM">#REF!</definedName>
    <definedName name="Síno">#REF!</definedName>
    <definedName name="SMMLV">#REF!</definedName>
    <definedName name="SMMLV_2">#REF!</definedName>
    <definedName name="SMMLV_3">#REF!</definedName>
    <definedName name="SMMLV_4">#REF!</definedName>
    <definedName name="SMMLV_5">#REF!</definedName>
    <definedName name="SMMLV_6">#REF!</definedName>
    <definedName name="SN">#REF!</definedName>
    <definedName name="SOBRA_FALTA">#REF!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999999999</definedName>
    <definedName name="SS" localSheetId="0">#REF!</definedName>
    <definedName name="SS">#REF!</definedName>
    <definedName name="SSI">#REF!</definedName>
    <definedName name="SSII">#REF!</definedName>
    <definedName name="t" localSheetId="9" hidden="1">{"'S. C. B.'!$E$207"}</definedName>
    <definedName name="t" localSheetId="0" hidden="1">{"'S. C. B.'!$E$207"}</definedName>
    <definedName name="t" localSheetId="4" hidden="1">{"'S. C. B.'!$E$207"}</definedName>
    <definedName name="t" hidden="1">{"'S. C. B.'!$E$207"}</definedName>
    <definedName name="TARIFABIMESTRE">#REF!,#REF!,#REF!</definedName>
    <definedName name="Tarifas">#REF!</definedName>
    <definedName name="TARIFAS_ICA">#REF!</definedName>
    <definedName name="TB_EXPORTA">#REF!</definedName>
    <definedName name="TEE">#REF!</definedName>
    <definedName name="TER">#REF!</definedName>
    <definedName name="TERCEROS">#REF!</definedName>
    <definedName name="TESV" localSheetId="9" hidden="1">{"'S. C. B.'!$E$207"}</definedName>
    <definedName name="TESV" localSheetId="0" hidden="1">{"'S. C. B.'!$E$207"}</definedName>
    <definedName name="TESV" localSheetId="4" hidden="1">{"'S. C. B.'!$E$207"}</definedName>
    <definedName name="TESV" hidden="1">{"'S. C. B.'!$E$207"}</definedName>
    <definedName name="TextRefCopyRangeCount" hidden="1">3</definedName>
    <definedName name="tid" localSheetId="9" hidden="1">{"'S. C. B.'!$E$207"}</definedName>
    <definedName name="tid" localSheetId="0" hidden="1">{"'S. C. B.'!$E$207"}</definedName>
    <definedName name="tid" localSheetId="4" hidden="1">{"'S. C. B.'!$E$207"}</definedName>
    <definedName name="tid" hidden="1">{"'S. C. B.'!$E$207"}</definedName>
    <definedName name="TIPO_CBTE">#REF!</definedName>
    <definedName name="TIPO_DCTO">#REF!</definedName>
    <definedName name="Tipo_de_Persona">#REF!</definedName>
    <definedName name="TOTAL_ING_C1">#REF!</definedName>
    <definedName name="TOTAL_ING_C2">#REF!</definedName>
    <definedName name="TOTAL_ING_C3">#REF!</definedName>
    <definedName name="TOTAL_ING_C4">#REF!</definedName>
    <definedName name="TOTAL_ING_C5">#REF!</definedName>
    <definedName name="Total_Interest">#REF!</definedName>
    <definedName name="Total_Pay">#REF!</definedName>
    <definedName name="Total_Payment">Scheduled_Payment+Extra_Payment</definedName>
    <definedName name="TOTAL2">#REF!</definedName>
    <definedName name="TOTAL3">#REF!</definedName>
    <definedName name="TOTAL5">#REF!</definedName>
    <definedName name="transporte">#REF!</definedName>
    <definedName name="trece" localSheetId="9" hidden="1">{"'S. C. B.'!$E$207"}</definedName>
    <definedName name="trece" localSheetId="0" hidden="1">{"'S. C. B.'!$E$207"}</definedName>
    <definedName name="trece" localSheetId="4" hidden="1">{"'S. C. B.'!$E$207"}</definedName>
    <definedName name="trece" hidden="1">{"'S. C. B.'!$E$207"}</definedName>
    <definedName name="TREINTA">#REF!,#REF!</definedName>
    <definedName name="tres" localSheetId="0" hidden="1">#REF!</definedName>
    <definedName name="tres" hidden="1">#REF!</definedName>
    <definedName name="u_TEMPORAL_VILLAREAL">#REF!</definedName>
    <definedName name="UNION_TEMPORAL">#REF!</definedName>
    <definedName name="uno" hidden="1">#REF!</definedName>
    <definedName name="UsuarioMG">#REF!</definedName>
    <definedName name="Usuarios">#REF!</definedName>
    <definedName name="UVT">#REF!</definedName>
    <definedName name="UVT_FORMATO1" hidden="1">"DN_38663639313230642D643362352D343337362D393335632D653434363939323666616636"</definedName>
    <definedName name="UVT_FORMATO2" hidden="1">"DN_3434333639"</definedName>
    <definedName name="UVT_FORMATO3" hidden="1">"DN_3434333639"</definedName>
    <definedName name="UVT_FORMATO4" hidden="1">"DN_3434333637"</definedName>
    <definedName name="v" localSheetId="9" hidden="1">{"'S. C. B.'!$E$207"}</definedName>
    <definedName name="V" localSheetId="0">#REF!</definedName>
    <definedName name="v" localSheetId="4" hidden="1">{"'S. C. B.'!$E$207"}</definedName>
    <definedName name="v" hidden="1">{"'S. C. B.'!$E$207"}</definedName>
    <definedName name="V1_">#REF!</definedName>
    <definedName name="V2_">#REF!</definedName>
    <definedName name="Valor_de_Adquisición">#REF!</definedName>
    <definedName name="ValorContableDatosBase">#REF!</definedName>
    <definedName name="ValorFiscalDatosBase">#REF!</definedName>
    <definedName name="ValorIngresosQueNoConstituyenRentaNiGananciaOcasionalDATOSBASE">#REF!</definedName>
    <definedName name="ValorIngresosSuceptiblesDeConstituirGananciasOcasionalesDATOSBASE">#REF!</definedName>
    <definedName name="ValorIngresosSusceptiblesDeConstituirRentaExentaDATOSBASE">#REF!</definedName>
    <definedName name="Values_Entered">IF(Loan_Amount*Interest_Rate*Loan_Years*Loan_Start&gt;0,1,0)</definedName>
    <definedName name="valuevx">42.314159</definedName>
    <definedName name="VEINTE">#REF!,#REF!</definedName>
    <definedName name="Vencimiento1">#REF!</definedName>
    <definedName name="Vencimiento2">#REF!</definedName>
    <definedName name="Vencimientos">#REF!</definedName>
    <definedName name="VENTA" localSheetId="9" hidden="1">{"'S. C. B.'!$E$207"}</definedName>
    <definedName name="VENTA" localSheetId="0" hidden="1">{"'S. C. B.'!$E$207"}</definedName>
    <definedName name="VENTA" localSheetId="4" hidden="1">{"'S. C. B.'!$E$207"}</definedName>
    <definedName name="VENTA" hidden="1">{"'S. C. B.'!$E$207"}</definedName>
    <definedName name="VENTAS" localSheetId="9" hidden="1">{"'S. C. B.'!$E$207"}</definedName>
    <definedName name="VENTAS" localSheetId="0" hidden="1">{"'S. C. B.'!$E$207"}</definedName>
    <definedName name="VENTAS" localSheetId="4" hidden="1">{"'S. C. B.'!$E$207"}</definedName>
    <definedName name="VENTAS" hidden="1">{"'S. C. B.'!$E$207"}</definedName>
    <definedName name="Vicente2017">#REF!</definedName>
    <definedName name="Vicente2018">#REF!</definedName>
    <definedName name="Vida_Util">#REF!</definedName>
    <definedName name="VIVIENDA_HABITACION">#REF!</definedName>
    <definedName name="VPND">#REF!</definedName>
    <definedName name="VR">#REF!</definedName>
    <definedName name="VTA" localSheetId="9" hidden="1">{"'S. C. B.'!$E$207"}</definedName>
    <definedName name="VTA" localSheetId="0" hidden="1">{"'S. C. B.'!$E$207"}</definedName>
    <definedName name="VTA" localSheetId="4" hidden="1">{"'S. C. B.'!$E$207"}</definedName>
    <definedName name="VTA" hidden="1">{"'S. C. B.'!$E$207"}</definedName>
    <definedName name="W" localSheetId="9">#REF!</definedName>
    <definedName name="W">#REF!</definedName>
    <definedName name="wrn.Aging._.and._.Trend._.Analysis." hidden="1">{#N/A,#N/A,FALSE,"Aging Summary";#N/A,#N/A,FALSE,"Ratio Analysis";#N/A,#N/A,FALSE,"Test 120 Day Accts";#N/A,#N/A,FALSE,"Tickmarks"}</definedName>
    <definedName name="X">#REF!</definedName>
    <definedName name="XRefActiveRow" hidden="1">#REF!</definedName>
    <definedName name="XRefColumnsCount" hidden="1">0</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RangeCount" hidden="1">6</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17</definedName>
    <definedName name="XX">#REF!</definedName>
    <definedName name="Y">#REF!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0" i="1" l="1"/>
  <c r="O20" i="1" s="1"/>
  <c r="N21" i="1"/>
  <c r="O21" i="1" s="1"/>
  <c r="N22" i="1"/>
  <c r="K23" i="1"/>
  <c r="J23" i="1"/>
  <c r="L17" i="1"/>
  <c r="N17" i="1" s="1"/>
  <c r="L21" i="1"/>
  <c r="M21" i="1" s="1"/>
  <c r="L22" i="1"/>
  <c r="M22" i="1" s="1"/>
  <c r="L20" i="1"/>
  <c r="M20" i="1" s="1"/>
  <c r="I21" i="1"/>
  <c r="I22" i="1"/>
  <c r="I20" i="1"/>
  <c r="C3" i="5"/>
  <c r="D3" i="5" s="1"/>
  <c r="F25" i="11"/>
  <c r="F7" i="11"/>
  <c r="C57" i="11"/>
  <c r="G68" i="11" s="1"/>
  <c r="I68" i="11" s="1"/>
  <c r="C39" i="11"/>
  <c r="G50" i="11" s="1"/>
  <c r="I50" i="11" s="1"/>
  <c r="G27" i="11"/>
  <c r="I27" i="11" s="1"/>
  <c r="C22" i="11"/>
  <c r="G32" i="11" s="1"/>
  <c r="I32" i="11" s="1"/>
  <c r="I13" i="8"/>
  <c r="D16" i="8"/>
  <c r="F2" i="8"/>
  <c r="C14" i="8" s="1"/>
  <c r="E3" i="10"/>
  <c r="I1" i="10"/>
  <c r="H6" i="10" s="1"/>
  <c r="O22" i="1" l="1"/>
  <c r="H11" i="10"/>
  <c r="H10" i="10"/>
  <c r="H9" i="10"/>
  <c r="H8" i="10"/>
  <c r="H7" i="10"/>
  <c r="G30" i="11"/>
  <c r="I30" i="11" s="1"/>
  <c r="G31" i="11"/>
  <c r="I31" i="11" s="1"/>
  <c r="G47" i="11"/>
  <c r="I47" i="11" s="1"/>
  <c r="G63" i="11"/>
  <c r="I63" i="11" s="1"/>
  <c r="G67" i="11"/>
  <c r="I67" i="11" s="1"/>
  <c r="G29" i="11"/>
  <c r="I29" i="11" s="1"/>
  <c r="G33" i="11"/>
  <c r="I33" i="11" s="1"/>
  <c r="G65" i="11"/>
  <c r="I65" i="11" s="1"/>
  <c r="G62" i="11"/>
  <c r="I62" i="11" s="1"/>
  <c r="G66" i="11"/>
  <c r="I66" i="11" s="1"/>
  <c r="G44" i="11"/>
  <c r="I44" i="11" s="1"/>
  <c r="G48" i="11"/>
  <c r="I48" i="11" s="1"/>
  <c r="G45" i="11"/>
  <c r="I45" i="11" s="1"/>
  <c r="G49" i="11"/>
  <c r="I49" i="11" s="1"/>
  <c r="G28" i="11"/>
  <c r="I28" i="11" s="1"/>
  <c r="G64" i="11"/>
  <c r="I64" i="11" s="1"/>
  <c r="G46" i="11"/>
  <c r="I46" i="11" s="1"/>
  <c r="G14" i="8"/>
  <c r="D5" i="10"/>
  <c r="E5" i="10" s="1"/>
  <c r="H12" i="6" s="1"/>
  <c r="I12" i="6" l="1"/>
  <c r="I11" i="6"/>
  <c r="I10" i="6"/>
  <c r="I13" i="6" s="1"/>
  <c r="B13" i="7"/>
  <c r="B14" i="7" s="1"/>
  <c r="E26" i="7" s="1"/>
  <c r="B8" i="7"/>
  <c r="B10" i="7" s="1"/>
  <c r="B11" i="7" s="1"/>
  <c r="F9" i="8" s="1"/>
  <c r="I14" i="8"/>
  <c r="E13" i="8"/>
  <c r="D13" i="8"/>
  <c r="D11" i="6"/>
  <c r="D11" i="1"/>
  <c r="L18" i="1" s="1"/>
  <c r="D10" i="6"/>
  <c r="E10" i="6" s="1"/>
  <c r="D10" i="1"/>
  <c r="B23" i="8"/>
  <c r="E14" i="8"/>
  <c r="E24" i="7"/>
  <c r="E25" i="7" s="1"/>
  <c r="E19" i="7"/>
  <c r="E20" i="7" s="1"/>
  <c r="E14" i="7"/>
  <c r="E15" i="7" s="1"/>
  <c r="F20" i="1"/>
  <c r="F7" i="6"/>
  <c r="F8" i="6" s="1"/>
  <c r="E8" i="6" s="1"/>
  <c r="E8" i="1"/>
  <c r="G8" i="1" s="1"/>
  <c r="E7" i="1"/>
  <c r="C4" i="5"/>
  <c r="D4" i="5" s="1"/>
  <c r="B23" i="6"/>
  <c r="D16" i="6"/>
  <c r="D15" i="6"/>
  <c r="D12" i="6"/>
  <c r="C5" i="5"/>
  <c r="D5" i="5" s="1"/>
  <c r="C43" i="5"/>
  <c r="D43" i="5" s="1"/>
  <c r="C42" i="5"/>
  <c r="D42" i="5" s="1"/>
  <c r="C41" i="5"/>
  <c r="D41" i="5" s="1"/>
  <c r="C40" i="5"/>
  <c r="D40" i="5" s="1"/>
  <c r="C39" i="5"/>
  <c r="D39" i="5" s="1"/>
  <c r="C38" i="5"/>
  <c r="D38" i="5" s="1"/>
  <c r="C37" i="5"/>
  <c r="D37" i="5" s="1"/>
  <c r="C36" i="5"/>
  <c r="D36" i="5" s="1"/>
  <c r="C35" i="5"/>
  <c r="D35" i="5" s="1"/>
  <c r="C34" i="5"/>
  <c r="D34" i="5" s="1"/>
  <c r="C33" i="5"/>
  <c r="D33" i="5" s="1"/>
  <c r="C32" i="5"/>
  <c r="D32" i="5" s="1"/>
  <c r="C31" i="5"/>
  <c r="D31" i="5" s="1"/>
  <c r="C30" i="5"/>
  <c r="D30" i="5" s="1"/>
  <c r="C29" i="5"/>
  <c r="D29" i="5" s="1"/>
  <c r="C28" i="5"/>
  <c r="D28" i="5" s="1"/>
  <c r="C27" i="5"/>
  <c r="D27" i="5" s="1"/>
  <c r="C26" i="5"/>
  <c r="D26" i="5" s="1"/>
  <c r="C25" i="5"/>
  <c r="D25" i="5" s="1"/>
  <c r="C24" i="5"/>
  <c r="D24" i="5" s="1"/>
  <c r="C23" i="5"/>
  <c r="D23" i="5" s="1"/>
  <c r="C22" i="5"/>
  <c r="D22" i="5" s="1"/>
  <c r="C21" i="5"/>
  <c r="D21" i="5" s="1"/>
  <c r="C20" i="5"/>
  <c r="D20" i="5" s="1"/>
  <c r="C19" i="5"/>
  <c r="D19" i="5" s="1"/>
  <c r="C18" i="5"/>
  <c r="D18" i="5" s="1"/>
  <c r="C17" i="5"/>
  <c r="D17" i="5" s="1"/>
  <c r="C16" i="5"/>
  <c r="D16" i="5" s="1"/>
  <c r="C15" i="5"/>
  <c r="D15" i="5" s="1"/>
  <c r="C14" i="5"/>
  <c r="D14" i="5" s="1"/>
  <c r="C13" i="5"/>
  <c r="D13" i="5" s="1"/>
  <c r="C12" i="5"/>
  <c r="D12" i="5" s="1"/>
  <c r="C11" i="5"/>
  <c r="D11" i="5" s="1"/>
  <c r="C10" i="5"/>
  <c r="D10" i="5" s="1"/>
  <c r="C9" i="5"/>
  <c r="D9" i="5" s="1"/>
  <c r="C8" i="5"/>
  <c r="D8" i="5" s="1"/>
  <c r="C7" i="5"/>
  <c r="D7" i="5" s="1"/>
  <c r="C6" i="5"/>
  <c r="D6" i="5" s="1"/>
  <c r="D15" i="1"/>
  <c r="D16" i="1"/>
  <c r="B23" i="1"/>
  <c r="D12" i="1"/>
  <c r="L19" i="1" s="1"/>
  <c r="M19" i="1" l="1"/>
  <c r="N19" i="1"/>
  <c r="O19" i="1" s="1"/>
  <c r="N18" i="1"/>
  <c r="L23" i="1"/>
  <c r="K17" i="1"/>
  <c r="M18" i="1"/>
  <c r="M17" i="1"/>
  <c r="K18" i="1"/>
  <c r="O17" i="1"/>
  <c r="F6" i="6"/>
  <c r="J13" i="1"/>
  <c r="J7" i="1"/>
  <c r="C3" i="11"/>
  <c r="C4" i="11" s="1"/>
  <c r="F7" i="1"/>
  <c r="G7" i="1" s="1"/>
  <c r="G15" i="1" s="1"/>
  <c r="E9" i="7"/>
  <c r="F8" i="1"/>
  <c r="E8" i="7"/>
  <c r="G5" i="8"/>
  <c r="F22" i="8"/>
  <c r="F21" i="8"/>
  <c r="B12" i="7"/>
  <c r="B15" i="7" s="1"/>
  <c r="B22" i="7" s="1"/>
  <c r="E15" i="6"/>
  <c r="E16" i="6"/>
  <c r="E11" i="6"/>
  <c r="E17" i="6"/>
  <c r="E12" i="6"/>
  <c r="E14" i="6"/>
  <c r="E21" i="6"/>
  <c r="E9" i="6"/>
  <c r="E22" i="6"/>
  <c r="E18" i="6"/>
  <c r="E19" i="6" s="1"/>
  <c r="E14" i="1"/>
  <c r="F14" i="1" s="1"/>
  <c r="B5" i="1"/>
  <c r="M23" i="1" l="1"/>
  <c r="N23" i="1"/>
  <c r="O18" i="1"/>
  <c r="O23" i="1" s="1"/>
  <c r="G14" i="11"/>
  <c r="I14" i="11" s="1"/>
  <c r="G10" i="11"/>
  <c r="I10" i="11" s="1"/>
  <c r="G12" i="11"/>
  <c r="I12" i="11" s="1"/>
  <c r="G11" i="11"/>
  <c r="I11" i="11" s="1"/>
  <c r="G15" i="11"/>
  <c r="I15" i="11" s="1"/>
  <c r="G13" i="11"/>
  <c r="I13" i="11" s="1"/>
  <c r="G9" i="11"/>
  <c r="I9" i="11" s="1"/>
  <c r="B16" i="7"/>
  <c r="B17" i="7" s="1"/>
  <c r="B19" i="7" s="1"/>
  <c r="Q7" i="1"/>
  <c r="P7" i="1"/>
  <c r="O7" i="1"/>
  <c r="M7" i="1"/>
  <c r="N7" i="1"/>
  <c r="K7" i="1"/>
  <c r="L7" i="1"/>
  <c r="K13" i="1"/>
  <c r="Q13" i="1"/>
  <c r="P13" i="1"/>
  <c r="O13" i="1"/>
  <c r="N13" i="1"/>
  <c r="M13" i="1"/>
  <c r="L13" i="1"/>
  <c r="F9" i="1"/>
  <c r="G9" i="8"/>
  <c r="F14" i="8"/>
  <c r="G11" i="1"/>
  <c r="G9" i="1"/>
  <c r="G14" i="1"/>
  <c r="G22" i="1"/>
  <c r="G21" i="1"/>
  <c r="G10" i="1"/>
  <c r="G16" i="1"/>
  <c r="G12" i="1"/>
  <c r="G8" i="8"/>
  <c r="G7" i="8"/>
  <c r="E23" i="6"/>
  <c r="E24" i="6" s="1"/>
  <c r="E17" i="1"/>
  <c r="F17" i="1" s="1"/>
  <c r="E12" i="1"/>
  <c r="F12" i="1" s="1"/>
  <c r="E18" i="1"/>
  <c r="E21" i="1"/>
  <c r="F21" i="1" s="1"/>
  <c r="E15" i="1"/>
  <c r="F15" i="1" s="1"/>
  <c r="E22" i="1"/>
  <c r="F22" i="1" s="1"/>
  <c r="E16" i="1"/>
  <c r="F16" i="1" s="1"/>
  <c r="E11" i="1"/>
  <c r="F11" i="1" s="1"/>
  <c r="E10" i="1"/>
  <c r="F10" i="1" s="1"/>
  <c r="E9" i="1"/>
  <c r="I16" i="11" l="1"/>
  <c r="F10" i="8"/>
  <c r="F18" i="8" s="1"/>
  <c r="F19" i="8" s="1"/>
  <c r="C16" i="8"/>
  <c r="G16" i="8" s="1"/>
  <c r="F16" i="8" s="1"/>
  <c r="C13" i="8"/>
  <c r="G21" i="8"/>
  <c r="G22" i="8"/>
  <c r="B20" i="7"/>
  <c r="B21" i="7" s="1"/>
  <c r="B23" i="7" s="1"/>
  <c r="G17" i="1"/>
  <c r="G18" i="1"/>
  <c r="G19" i="1" s="1"/>
  <c r="E19" i="1"/>
  <c r="F19" i="1" s="1"/>
  <c r="F18" i="1"/>
  <c r="F17" i="8" l="1"/>
  <c r="G10" i="8"/>
  <c r="G17" i="8" s="1"/>
  <c r="F11" i="8"/>
  <c r="G23" i="1"/>
  <c r="G13" i="8"/>
  <c r="F13" i="8" s="1"/>
  <c r="K14" i="8"/>
  <c r="K13" i="8"/>
  <c r="G11" i="8"/>
  <c r="E23" i="1"/>
  <c r="F23" i="1"/>
  <c r="G18" i="8" l="1"/>
  <c r="G19" i="8" s="1"/>
  <c r="G23" i="8" s="1"/>
  <c r="F23" i="8"/>
  <c r="K1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CARLOS SALAZAR PEÑUELA</author>
  </authors>
  <commentList>
    <comment ref="B3" authorId="0" shapeId="0" xr:uid="{D0B898EF-8CB0-4E1E-ABC0-81D69C5DC2DC}">
      <text>
        <r>
          <rPr>
            <b/>
            <sz val="9"/>
            <color indexed="81"/>
            <rFont val="Tahoma"/>
            <family val="2"/>
          </rPr>
          <t xml:space="preserve">Una persona que ya se encuentra pensionada en el sistema de AFP y que continúa trabajando, puede seguir cotizando.
</t>
        </r>
        <r>
          <rPr>
            <sz val="9"/>
            <color indexed="81"/>
            <rFont val="Tahoma"/>
            <family val="2"/>
          </rPr>
          <t>Sin embargo, tiene la opción de eximirse de cotizar para pensión y, para eso, debe manifestarlo por escrito tanto a su empleador como a la administradora en la que está afiliada. Al ejercer esta opción, sólo debe cotizar el porcentaje correspondiente a salud.</t>
        </r>
      </text>
    </comment>
    <comment ref="B4" authorId="0" shapeId="0" xr:uid="{50260E34-0A54-406B-9DC4-9757B4DB7E69}">
      <text>
        <r>
          <rPr>
            <b/>
            <sz val="10"/>
            <color indexed="81"/>
            <rFont val="Tahoma"/>
            <family val="2"/>
          </rPr>
          <t>Personas jurídicas exoneradas del pago de aportes parafiscales y a salud.</t>
        </r>
        <r>
          <rPr>
            <sz val="9"/>
            <color indexed="81"/>
            <rFont val="Tahoma"/>
            <family val="2"/>
          </rPr>
          <t xml:space="preserve">
Al respecto dice el inciso primero del artículo 114-1 del estatuto tributario:
«Estarán exoneradas del pago de los aportes parafiscales a favor del Servicio Nacional del Aprendizaje (SENA), del Instituto Colombiano de Bienestar Familiar (ICBF) y las cotizaciones al Régimen Contributivo de Salud, las sociedades y personas jurídicas y asimiladas contribuyentes declarantes del impuesto sobre la renta y complementarios, correspondientes a los trabajadores que devenguen, individualmente considerados, menos de diez (10) salarios mínimos mensuales legales vigentes.»
</t>
        </r>
        <r>
          <rPr>
            <sz val="10"/>
            <color indexed="81"/>
            <rFont val="Tahoma"/>
            <family val="2"/>
          </rPr>
          <t xml:space="preserve">
</t>
        </r>
        <r>
          <rPr>
            <b/>
            <sz val="10"/>
            <color indexed="81"/>
            <rFont val="Tahoma"/>
            <family val="2"/>
          </rPr>
          <t>Personas naturales exoneradas del pago de aportes aportes parafiscales y salud.</t>
        </r>
        <r>
          <rPr>
            <sz val="9"/>
            <color indexed="81"/>
            <rFont val="Tahoma"/>
            <family val="2"/>
          </rPr>
          <t xml:space="preserve">
Dice el inciso segundo del artículo 114-1 del estatuto tributario:
«Así mismo las personas naturales empleadoras estarán exoneradas de la obligación de pago de los aportes parafiscales al SENA, al ICBF y al Sistema de Seguridad Social en Salud por los empleados que devenguen menos de diez (10) salarios mínimos legales mensuales vigentes. Lo anterior </t>
        </r>
        <r>
          <rPr>
            <b/>
            <u/>
            <sz val="9"/>
            <color indexed="81"/>
            <rFont val="Tahoma"/>
            <family val="2"/>
          </rPr>
          <t>no aplicará para personas naturales que empleen menos de dos trabajadores</t>
        </r>
        <r>
          <rPr>
            <sz val="9"/>
            <color indexed="81"/>
            <rFont val="Tahoma"/>
            <family val="2"/>
          </rPr>
          <t>, los cuales seguirán obligados a efectuar los aportes de que trata este inciso.»</t>
        </r>
      </text>
    </comment>
    <comment ref="C4" authorId="0" shapeId="0" xr:uid="{E9766B2E-5FC8-4946-A1B2-9C315977A75C}">
      <text>
        <r>
          <rPr>
            <b/>
            <sz val="9"/>
            <color indexed="81"/>
            <rFont val="Tahoma"/>
            <family val="2"/>
          </rPr>
          <t>JUAN CARLOS SALAZAR PEÑUELA:</t>
        </r>
        <r>
          <rPr>
            <sz val="9"/>
            <color indexed="81"/>
            <rFont val="Tahoma"/>
            <family val="2"/>
          </rPr>
          <t xml:space="preserve">
http://www.secretariasenado.gov.co/senado/basedoc/estatuto_tributario_pr004.html#114-1</t>
        </r>
      </text>
    </comment>
    <comment ref="K5" authorId="0" shapeId="0" xr:uid="{4FF21150-BC79-45CA-8E88-4EE5D7A72873}">
      <text>
        <r>
          <rPr>
            <sz val="9"/>
            <color indexed="81"/>
            <rFont val="Tahoma"/>
            <family val="2"/>
          </rPr>
          <t>Hora Extra Diuna</t>
        </r>
      </text>
    </comment>
    <comment ref="L5" authorId="0" shapeId="0" xr:uid="{40479D4E-3DAC-4164-82D3-BFC3DBC6D50E}">
      <text>
        <r>
          <rPr>
            <sz val="9"/>
            <color indexed="81"/>
            <rFont val="Tahoma"/>
            <family val="2"/>
          </rPr>
          <t xml:space="preserve">Hora Extra Nocturna
</t>
        </r>
      </text>
    </comment>
    <comment ref="M5" authorId="0" shapeId="0" xr:uid="{07ADF03A-7CCD-4D5D-AF0A-72A26042BBBD}">
      <text>
        <r>
          <rPr>
            <sz val="9"/>
            <color indexed="81"/>
            <rFont val="Tahoma"/>
            <family val="2"/>
          </rPr>
          <t xml:space="preserve">Hora Extra Diurna Dominical o Festiva
</t>
        </r>
      </text>
    </comment>
    <comment ref="N5" authorId="0" shapeId="0" xr:uid="{795C1BCB-CFBC-4D34-9E54-A3159246E5F7}">
      <text>
        <r>
          <rPr>
            <sz val="9"/>
            <color indexed="81"/>
            <rFont val="Tahoma"/>
            <family val="2"/>
          </rPr>
          <t>Hora Extra Nocturna Dominical o Festiva</t>
        </r>
      </text>
    </comment>
    <comment ref="P5" authorId="0" shapeId="0" xr:uid="{4E174281-70B3-4189-81F4-B19AC43E4D5C}">
      <text>
        <r>
          <rPr>
            <sz val="9"/>
            <color indexed="81"/>
            <rFont val="Tahoma"/>
            <family val="2"/>
          </rPr>
          <t xml:space="preserve">Recargo Dominical o festivo
</t>
        </r>
      </text>
    </comment>
    <comment ref="Q5" authorId="0" shapeId="0" xr:uid="{843839B9-5F6A-4EF2-B43E-6A4ED316BA91}">
      <text>
        <r>
          <rPr>
            <sz val="9"/>
            <color indexed="81"/>
            <rFont val="Tahoma"/>
            <family val="2"/>
          </rPr>
          <t>Recargo Nocturno Dominical o festivo</t>
        </r>
      </text>
    </comment>
    <comment ref="K11" authorId="0" shapeId="0" xr:uid="{B07E2D96-A5DF-4AC6-8C3F-FE9F0A035B5C}">
      <text>
        <r>
          <rPr>
            <sz val="9"/>
            <color indexed="81"/>
            <rFont val="Tahoma"/>
            <family val="2"/>
          </rPr>
          <t>Hora Extra Diuna</t>
        </r>
      </text>
    </comment>
    <comment ref="L11" authorId="0" shapeId="0" xr:uid="{589F51B5-AEE1-4F5F-8A5B-7AD0E5B62DFD}">
      <text>
        <r>
          <rPr>
            <sz val="9"/>
            <color indexed="81"/>
            <rFont val="Tahoma"/>
            <family val="2"/>
          </rPr>
          <t xml:space="preserve">Hora Extra Nocturna
</t>
        </r>
      </text>
    </comment>
    <comment ref="M11" authorId="0" shapeId="0" xr:uid="{7DBB559E-9508-461C-9383-08B2EAE3F010}">
      <text>
        <r>
          <rPr>
            <sz val="9"/>
            <color indexed="81"/>
            <rFont val="Tahoma"/>
            <family val="2"/>
          </rPr>
          <t xml:space="preserve">Hora Extra Diurna Dominical o Festiva
</t>
        </r>
      </text>
    </comment>
    <comment ref="N11" authorId="0" shapeId="0" xr:uid="{E307A097-3B9F-4ACB-99C0-E0340B1B9378}">
      <text>
        <r>
          <rPr>
            <sz val="9"/>
            <color indexed="81"/>
            <rFont val="Tahoma"/>
            <family val="2"/>
          </rPr>
          <t>Hora Extra Nocturna Dominical o Festiva</t>
        </r>
      </text>
    </comment>
    <comment ref="P11" authorId="0" shapeId="0" xr:uid="{6C8D5B44-419D-41B9-B2CF-3025F5EBA345}">
      <text>
        <r>
          <rPr>
            <sz val="9"/>
            <color indexed="81"/>
            <rFont val="Tahoma"/>
            <family val="2"/>
          </rPr>
          <t xml:space="preserve">Recargo Dominical o festivo
</t>
        </r>
      </text>
    </comment>
    <comment ref="Q11" authorId="0" shapeId="0" xr:uid="{8374839C-A9AD-4F45-8A3F-BB8B36BBD785}">
      <text>
        <r>
          <rPr>
            <sz val="9"/>
            <color indexed="81"/>
            <rFont val="Tahoma"/>
            <family val="2"/>
          </rPr>
          <t>Recargo Nocturno Dominical o festivo</t>
        </r>
      </text>
    </comment>
    <comment ref="D22" authorId="0" shapeId="0" xr:uid="{2CE83CA1-72C6-402F-BFCA-C00AEE43AFED}">
      <text>
        <r>
          <rPr>
            <b/>
            <sz val="9"/>
            <color indexed="81"/>
            <rFont val="Tahoma"/>
            <family val="2"/>
          </rPr>
          <t>JUAN CARLOS SALAZAR PEÑUELA:</t>
        </r>
        <r>
          <rPr>
            <sz val="9"/>
            <color indexed="81"/>
            <rFont val="Tahoma"/>
            <family val="2"/>
          </rPr>
          <t xml:space="preserve">
Debe calcularlo de acuerdo al tipo de Empresa...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JUAN CARLOS SALAZAR PEÑUELA</author>
  </authors>
  <commentList>
    <comment ref="B3" authorId="0" shapeId="0" xr:uid="{96E54630-E419-4EE6-98C0-F6B7E154F019}">
      <text>
        <r>
          <rPr>
            <b/>
            <sz val="9"/>
            <color indexed="81"/>
            <rFont val="Tahoma"/>
            <family val="2"/>
          </rPr>
          <t xml:space="preserve">Una persona que ya se encuentra pensionada en el sistema de AFP y que continúa trabajando, puede seguir cotizando.
</t>
        </r>
        <r>
          <rPr>
            <sz val="9"/>
            <color indexed="81"/>
            <rFont val="Tahoma"/>
            <family val="2"/>
          </rPr>
          <t>Sin embargo, tiene la opción de eximirse de cotizar para pensión y, para eso, debe manifestarlo por escrito tanto a su empleador como a la administradora en la que está afiliada. Al ejercer esta opción, sólo debe cotizar el porcentaje correspondiente a salud.</t>
        </r>
      </text>
    </comment>
    <comment ref="B4" authorId="0" shapeId="0" xr:uid="{4A9E75DA-D54F-4B9B-B139-F8ED5CAD5A3A}">
      <text>
        <r>
          <rPr>
            <b/>
            <sz val="10"/>
            <color indexed="81"/>
            <rFont val="Tahoma"/>
            <family val="2"/>
          </rPr>
          <t>Personas jurídicas exoneradas del pago de aportes parafiscales y a salud.</t>
        </r>
        <r>
          <rPr>
            <sz val="9"/>
            <color indexed="81"/>
            <rFont val="Tahoma"/>
            <family val="2"/>
          </rPr>
          <t xml:space="preserve">
Al respecto dice el inciso primero del artículo 114-1 del estatuto tributario:
«Estarán exoneradas del pago de los aportes parafiscales a favor del Servicio Nacional del Aprendizaje (SENA), del Instituto Colombiano de Bienestar Familiar (ICBF) y las cotizaciones al Régimen Contributivo de Salud, las sociedades y personas jurídicas y asimiladas contribuyentes declarantes del impuesto sobre la renta y complementarios, correspondientes a los trabajadores que devenguen, individualmente considerados, menos de diez (10) salarios mínimos mensuales legales vigentes.»
</t>
        </r>
        <r>
          <rPr>
            <sz val="10"/>
            <color indexed="81"/>
            <rFont val="Tahoma"/>
            <family val="2"/>
          </rPr>
          <t xml:space="preserve">
</t>
        </r>
        <r>
          <rPr>
            <b/>
            <sz val="10"/>
            <color indexed="81"/>
            <rFont val="Tahoma"/>
            <family val="2"/>
          </rPr>
          <t>Personas naturales exoneradas del pago de aportes aportes parafiscales y salud.</t>
        </r>
        <r>
          <rPr>
            <sz val="9"/>
            <color indexed="81"/>
            <rFont val="Tahoma"/>
            <family val="2"/>
          </rPr>
          <t xml:space="preserve">
Dice el inciso segundo del artículo 114-1 del estatuto tributario:
«Así mismo las personas naturales empleadoras estarán exoneradas de la obligación de pago de los aportes parafiscales al SENA, al ICBF y al Sistema de Seguridad Social en Salud por los empleados que devenguen menos de diez (10) salarios mínimos legales mensuales vigentes. Lo anterior </t>
        </r>
        <r>
          <rPr>
            <b/>
            <u/>
            <sz val="9"/>
            <color indexed="81"/>
            <rFont val="Tahoma"/>
            <family val="2"/>
          </rPr>
          <t>no aplicará para personas naturales que empleen menos de dos trabajadores</t>
        </r>
        <r>
          <rPr>
            <sz val="9"/>
            <color indexed="81"/>
            <rFont val="Tahoma"/>
            <family val="2"/>
          </rPr>
          <t>, los cuales seguirán obligados a efectuar los aportes de que trata este inciso.»</t>
        </r>
      </text>
    </comment>
    <comment ref="C4" authorId="0" shapeId="0" xr:uid="{D0AF3214-1B22-41BF-B17E-9F55C0ED40A5}">
      <text>
        <r>
          <rPr>
            <b/>
            <sz val="9"/>
            <color indexed="81"/>
            <rFont val="Tahoma"/>
            <family val="2"/>
          </rPr>
          <t>JUAN CARLOS SALAZAR PEÑUELA:</t>
        </r>
        <r>
          <rPr>
            <sz val="9"/>
            <color indexed="81"/>
            <rFont val="Tahoma"/>
            <family val="2"/>
          </rPr>
          <t xml:space="preserve">
http://www.secretariasenado.gov.co/senado/basedoc/estatuto_tributario_pr004.html#114-1</t>
        </r>
      </text>
    </comment>
    <comment ref="E7" authorId="0" shapeId="0" xr:uid="{F420DAB3-0B29-4E8B-B056-89341B1EB499}">
      <text>
        <r>
          <rPr>
            <sz val="9"/>
            <color indexed="81"/>
            <rFont val="Tahoma"/>
            <family val="2"/>
          </rPr>
          <t xml:space="preserve">
DIGITE EL VALOR DEL SALARIO</t>
        </r>
      </text>
    </comment>
    <comment ref="D22" authorId="0" shapeId="0" xr:uid="{538C3DD7-125D-4239-97D1-E50D18AD8993}">
      <text>
        <r>
          <rPr>
            <b/>
            <sz val="9"/>
            <color indexed="81"/>
            <rFont val="Tahoma"/>
            <family val="2"/>
          </rPr>
          <t>JUAN CARLOS SALAZAR PEÑUELA:</t>
        </r>
        <r>
          <rPr>
            <sz val="9"/>
            <color indexed="81"/>
            <rFont val="Tahoma"/>
            <family val="2"/>
          </rPr>
          <t xml:space="preserve">
Debe calcularlo de acuerdo al tipo de Empresa...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JUAN CARLOS SALAZAR PEÑUELA</author>
  </authors>
  <commentList>
    <comment ref="B3" authorId="0" shapeId="0" xr:uid="{2C280CF4-4020-4752-AECB-C62A44BAFB34}">
      <text>
        <r>
          <rPr>
            <b/>
            <sz val="9"/>
            <color indexed="81"/>
            <rFont val="Tahoma"/>
            <family val="2"/>
          </rPr>
          <t xml:space="preserve">Una persona que ya se encuentra pensionada en el sistema de AFP y que continúa trabajando, puede seguir cotizando.
</t>
        </r>
        <r>
          <rPr>
            <sz val="9"/>
            <color indexed="81"/>
            <rFont val="Tahoma"/>
            <family val="2"/>
          </rPr>
          <t>Sin embargo, tiene la opción de eximirse de cotizar para pensión y, para eso, debe manifestarlo por escrito tanto a su empleador como a la administradora en la que está afiliada. Al ejercer esta opción, sólo debe cotizar el porcentaje correspondiente a salud.</t>
        </r>
      </text>
    </comment>
    <comment ref="F7" authorId="0" shapeId="0" xr:uid="{7864240E-FDBC-4FF9-8178-5646A745C635}">
      <text>
        <r>
          <rPr>
            <sz val="9"/>
            <color indexed="81"/>
            <rFont val="Tahoma"/>
            <family val="2"/>
          </rPr>
          <t xml:space="preserve">
DIGITE EL VALOR DEL SALARIO</t>
        </r>
      </text>
    </comment>
    <comment ref="F8" authorId="0" shapeId="0" xr:uid="{652B4763-A65C-47BF-ABB7-F19EB1AED289}">
      <text>
        <r>
          <rPr>
            <sz val="9"/>
            <color indexed="81"/>
            <rFont val="Tahoma"/>
            <family val="2"/>
          </rPr>
          <t>Salario en Especie: no puede ser superior al 30%. Esa parte de su salario ordinario y permanente puede darse en alimentación, habitación o vestuario para él y su familia.</t>
        </r>
      </text>
    </comment>
    <comment ref="E22" authorId="0" shapeId="0" xr:uid="{6285F411-5843-4054-A989-BFF8B83FB75F}">
      <text>
        <r>
          <rPr>
            <b/>
            <sz val="9"/>
            <color indexed="81"/>
            <rFont val="Tahoma"/>
            <family val="2"/>
          </rPr>
          <t>JUAN CARLOS SALAZAR PEÑUELA:</t>
        </r>
        <r>
          <rPr>
            <sz val="9"/>
            <color indexed="81"/>
            <rFont val="Tahoma"/>
            <family val="2"/>
          </rPr>
          <t xml:space="preserve">
Debe calcularlo de acuerdo al tipo de Empresa...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JUAN CARLOS SALAZAR PEÑUELA</author>
    <author>Home</author>
  </authors>
  <commentList>
    <comment ref="B8" authorId="0" shapeId="0" xr:uid="{44810436-189E-4E1B-840D-6AE9C8B32EBF}">
      <text>
        <r>
          <rPr>
            <sz val="9"/>
            <color indexed="81"/>
            <rFont val="Tahoma"/>
            <family val="2"/>
          </rPr>
          <t>Valor Diario a pagar</t>
        </r>
      </text>
    </comment>
    <comment ref="B9" authorId="0" shapeId="0" xr:uid="{EC0FCC98-4D16-42D7-8801-4FE5AA119880}">
      <text>
        <r>
          <rPr>
            <sz val="9"/>
            <color indexed="81"/>
            <rFont val="Tahoma"/>
            <family val="2"/>
          </rPr>
          <t>Salario en Especie: no puede ser superior al 30%. Esa parte de su salario ordinario y permanente puede darse en alimentación, habitación o vestuario para él y su familia.</t>
        </r>
      </text>
    </comment>
    <comment ref="B16" authorId="1" shapeId="0" xr:uid="{918ECA3A-F8CD-449C-98F2-1C1C778187E3}">
      <text>
        <r>
          <rPr>
            <b/>
            <sz val="9"/>
            <color indexed="81"/>
            <rFont val="Tahoma"/>
            <family val="2"/>
          </rPr>
          <t>Gerencie.com:</t>
        </r>
        <r>
          <rPr>
            <sz val="9"/>
            <color indexed="81"/>
            <rFont val="Tahoma"/>
            <family val="2"/>
          </rPr>
          <t xml:space="preserve">
El auxilio de transporte no se paga si el trabajador tiene un salario mensual superior a 2 salarios mínimos.
Esta equivalencia la determinamos sumando lo que se le paga diariamente a la trabajadora (salario en dinero + salario en especie + remuneración por descanso dominical) multiplicado por 30.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2" authorId="0" shapeId="0" xr:uid="{433331E0-8C65-40DA-B3A0-EA410A591C88}">
      <text>
        <r>
          <rPr>
            <b/>
            <sz val="9"/>
            <color indexed="81"/>
            <rFont val="Tahoma"/>
            <family val="2"/>
          </rPr>
          <t xml:space="preserve">CONOCE AQUÍ TODA LA INFORMACIÓN REFERENTE AL CÁLCULO DE LA HORA ORDINARIA CONFORME A LA REDUCCIÓN DE LA JORNADA LABORAL Y LA LEY 2101 DEL 2021 </t>
        </r>
      </text>
    </comment>
    <comment ref="H8" authorId="0" shapeId="0" xr:uid="{A2C9589F-C7DE-4B14-B5EE-B98C46D51BE9}">
      <text>
        <r>
          <rPr>
            <b/>
            <sz val="9"/>
            <color indexed="81"/>
            <rFont val="Tahoma"/>
            <family val="2"/>
          </rPr>
          <t xml:space="preserve">INGRESA LA CANTIDAD DE HORAS EXTRAS REALIZADAS POR TU TRABAJADOR YA SEA DE MANERA MENSUAL, SEMANAL O QUINCENAL 
</t>
        </r>
      </text>
    </comment>
    <comment ref="B20" authorId="0" shapeId="0" xr:uid="{365ECB95-E1F5-4D9C-852B-A375EF5D1F6E}">
      <text>
        <r>
          <rPr>
            <b/>
            <sz val="9"/>
            <color indexed="81"/>
            <rFont val="Tahoma"/>
            <family val="2"/>
          </rPr>
          <t xml:space="preserve">CONOCE AQUÍ TODA LA INFORMACIÓN REFERENTE AL CÁLCULO DE LA HORA ORDINARIA CONFORME A LA REDUCCIÓN DE LA JORNADA LABORAL Y LA LEY 2101 DEL 2021 </t>
        </r>
      </text>
    </comment>
    <comment ref="H26" authorId="0" shapeId="0" xr:uid="{2C3B000E-C65C-41CB-8AC9-61457E91C322}">
      <text>
        <r>
          <rPr>
            <b/>
            <sz val="9"/>
            <color indexed="81"/>
            <rFont val="Tahoma"/>
            <family val="2"/>
          </rPr>
          <t xml:space="preserve">INGRESA LA CANTIDAD DE HORAS EXTRAS REALIZADAS POR TU TRABAJADOR YA SEA DE MANERA MENSUAL, SEMANAL O QUINCENAL 
</t>
        </r>
      </text>
    </comment>
    <comment ref="B37" authorId="0" shapeId="0" xr:uid="{27B540E8-0212-4D6F-B146-FC5B7756DC02}">
      <text>
        <r>
          <rPr>
            <b/>
            <sz val="9"/>
            <color indexed="81"/>
            <rFont val="Tahoma"/>
            <family val="2"/>
          </rPr>
          <t xml:space="preserve">CONOCE AQUÍ TODA LA INFORMACIÓN REFERENTE AL CÁLCULO DE LA HORA ORDINARIA CONFORME A LA REDUCCIÓN DE LA JORNADA LABORAL Y LA LEY 2101 DEL 2021 </t>
        </r>
      </text>
    </comment>
    <comment ref="H43" authorId="0" shapeId="0" xr:uid="{DB66205E-6C2A-4BC7-8883-9CC4C7B745E1}">
      <text>
        <r>
          <rPr>
            <b/>
            <sz val="9"/>
            <color indexed="81"/>
            <rFont val="Tahoma"/>
            <family val="2"/>
          </rPr>
          <t xml:space="preserve">INGRESA LA CANTIDAD DE HORAS EXTRAS REALIZADAS POR TU TRABAJADOR YA SEA DE MANERA MENSUAL, SEMANAL O QUINCENAL 
</t>
        </r>
      </text>
    </comment>
    <comment ref="B55" authorId="0" shapeId="0" xr:uid="{7DA0BA56-3199-49F8-A581-BECF8E40E72C}">
      <text>
        <r>
          <rPr>
            <b/>
            <sz val="9"/>
            <color indexed="81"/>
            <rFont val="Tahoma"/>
            <family val="2"/>
          </rPr>
          <t xml:space="preserve">CONOCE AQUÍ TODA LA INFORMACIÓN REFERENTE AL CÁLCULO DE LA HORA ORDINARIA CONFORME A LA REDUCCIÓN DE LA JORNADA LABORAL Y LA LEY 2101 DEL 2021 </t>
        </r>
      </text>
    </comment>
    <comment ref="H61" authorId="0" shapeId="0" xr:uid="{806EAA90-A3A2-4DCA-ACBF-EA846C5D4ABE}">
      <text>
        <r>
          <rPr>
            <b/>
            <sz val="9"/>
            <color indexed="81"/>
            <rFont val="Tahoma"/>
            <family val="2"/>
          </rPr>
          <t xml:space="preserve">INGRESA LA CANTIDAD DE HORAS EXTRAS REALIZADAS POR TU TRABAJADOR YA SEA DE MANERA MENSUAL, SEMANAL O QUINCENAL 
</t>
        </r>
      </text>
    </comment>
  </commentList>
</comments>
</file>

<file path=xl/sharedStrings.xml><?xml version="1.0" encoding="utf-8"?>
<sst xmlns="http://schemas.openxmlformats.org/spreadsheetml/2006/main" count="1512" uniqueCount="1385">
  <si>
    <t>Concepto</t>
  </si>
  <si>
    <t>Porcentaje</t>
  </si>
  <si>
    <t>Valor</t>
  </si>
  <si>
    <t>Auxilio de transporte (Ley 1 de 1963)</t>
  </si>
  <si>
    <t>Salud (artículo 204 de la Ley 100 de 1993)</t>
  </si>
  <si>
    <t>Pensión (libro I de la Ley 100 de 1993)</t>
  </si>
  <si>
    <t>Parafiscales (Decreto 923 de 2017)</t>
  </si>
  <si>
    <t>(sobre las cesantías)</t>
  </si>
  <si>
    <t>Dotación (artículo 230 del CST)</t>
  </si>
  <si>
    <t>Salario mínimo (artículos del 145 al 148 del CST)</t>
  </si>
  <si>
    <t>Comfamiliar</t>
  </si>
  <si>
    <t>SENA</t>
  </si>
  <si>
    <t>ICBF</t>
  </si>
  <si>
    <t>Vacaciones (artículos del 186 al 192 del CST)</t>
  </si>
  <si>
    <t>Cesantías (artículos del 249 al 258 del CST)</t>
  </si>
  <si>
    <t>Prima (artículos del 306 al 308 del CST)</t>
  </si>
  <si>
    <t xml:space="preserve">   Intereses a las cesantías (Ley 52 de 1975)</t>
  </si>
  <si>
    <t>NO</t>
  </si>
  <si>
    <t>Trabajador Pensionado?</t>
  </si>
  <si>
    <t>COSTO EMPLEADO CON SALARIO MINIMO MENSUAL LEGAL VIGENTE</t>
  </si>
  <si>
    <t>AÑO</t>
  </si>
  <si>
    <t>Patrono Exonerado del pago de aportes parafiscales y salud ?</t>
  </si>
  <si>
    <t>CLASE DE RIESGO</t>
  </si>
  <si>
    <t>El artículo 26 del Decreto 1295 de 1994 establece las siguientes clases de riesgo. “Art 26. Tabla de Clases de Riesgo.</t>
  </si>
  <si>
    <t>TARIFA​</t>
  </si>
  <si>
    <t>​ACTIVIDADES</t>
  </si>
  <si>
    <t>NIVEL</t>
  </si>
  <si>
    <t>I</t>
  </si>
  <si>
    <t>​Financieras, trabajos de oficina, administrativos, centros educativos, restaurantes.</t>
  </si>
  <si>
    <t>Riesgo mínimo</t>
  </si>
  <si>
    <t>II</t>
  </si>
  <si>
    <t>Algunos procesos manufactureros como fabricación de tapetes, tejidos, confecciones y flores artificiales, almacén por departamentos, algunas labores agricolas.</t>
  </si>
  <si>
    <t>Riesgo bajo</t>
  </si>
  <si>
    <t>III</t>
  </si>
  <si>
    <t>Algunos procesos manufactureros como la fabricación de agujas, alcoholes y artículos de cuero.</t>
  </si>
  <si>
    <t>Riesgo medio</t>
  </si>
  <si>
    <t>IV</t>
  </si>
  <si>
    <t>Procesos manufactureros como fabricación de aceites, cervezas, vidrios, procesos de galvanización, transportes y servicios de vigilancia privada.</t>
  </si>
  <si>
    <t>Riesgo alto</t>
  </si>
  <si>
    <t>V</t>
  </si>
  <si>
    <t xml:space="preserve">Areneras, manejo de asbesto, bomberos, manejo de explosivos, construcción y explotación petrolera.
</t>
  </si>
  <si>
    <t>Riesgo máximo</t>
  </si>
  <si>
    <t>Clases de riesgo para cotización en la ARL según la actividad económica:</t>
  </si>
  <si>
    <t>https://safetya.co/clases-de-riesgo-cotizacion-arl/</t>
  </si>
  <si>
    <t>Decreto 768 de 2022 "TABLA DE CLASIFICACION DE ACTIVIDADES ECONOMICAS":</t>
  </si>
  <si>
    <t>https://safetya.co/normatividad/decreto-768-de-2022/</t>
  </si>
  <si>
    <t>Teniendo en cuenta la implementación de la resolución 2012 del 2022,  este es el listado de Actividades Económicas para el sistema general de Riesgos Laborales, reglamentado por el decreto 768 del 202</t>
  </si>
  <si>
    <r>
      <rPr>
        <b/>
        <sz val="10"/>
        <color rgb="FFFFFFFF"/>
        <rFont val="Arial"/>
        <family val="2"/>
      </rPr>
      <t>CLASE DE RIESGO</t>
    </r>
  </si>
  <si>
    <r>
      <rPr>
        <b/>
        <sz val="10"/>
        <color rgb="FFFFFFFF"/>
        <rFont val="Arial"/>
        <family val="2"/>
      </rPr>
      <t>CÓDIGO CIIU REV.4 A.C.</t>
    </r>
  </si>
  <si>
    <r>
      <rPr>
        <b/>
        <sz val="10"/>
        <color rgb="FFFFFFFF"/>
        <rFont val="Arial"/>
        <family val="2"/>
      </rPr>
      <t>CÓDIGO</t>
    </r>
  </si>
  <si>
    <r>
      <rPr>
        <b/>
        <sz val="10"/>
        <color rgb="FFFFFFFF"/>
        <rFont val="Arial"/>
        <family val="2"/>
      </rPr>
      <t>DESCRIPCIÓN DE ACTIVIDAD ECONÓMICA FINAL</t>
    </r>
  </si>
  <si>
    <r>
      <rPr>
        <sz val="10"/>
        <rFont val="Arial"/>
        <family val="2"/>
      </rPr>
      <t>Actividades de apoyo a la agricultura, incluye al almacenamiento y depósito de café.</t>
    </r>
  </si>
  <si>
    <r>
      <rPr>
        <sz val="10"/>
        <rFont val="Arial"/>
        <family val="2"/>
      </rPr>
      <t>Tejeduría de productos textiles, incluye producción de hilados, tejidos y similares a mano o con equipo no motorizado.</t>
    </r>
  </si>
  <si>
    <r>
      <rPr>
        <sz val="10"/>
        <rFont val="Arial"/>
        <family val="2"/>
      </rPr>
      <t xml:space="preserve">Tejeduría de productos textiles, incluye la fabricación de artículos confeccionados de materiales textiles, a partir de tejidos de producción
</t>
    </r>
    <r>
      <rPr>
        <sz val="10"/>
        <rFont val="Arial"/>
        <family val="2"/>
      </rPr>
      <t>propia a mano o con equipo no motorizado.</t>
    </r>
  </si>
  <si>
    <r>
      <rPr>
        <sz val="10"/>
        <rFont val="Arial"/>
        <family val="2"/>
      </rPr>
      <t>Fabricación de tapetes y alfombras para pisos, incluye la fabricación de tapices, esteras, tapetes a mano o con equipo no motorizado.</t>
    </r>
  </si>
  <si>
    <r>
      <rPr>
        <sz val="10"/>
        <rFont val="Arial"/>
        <family val="2"/>
      </rPr>
      <t>Confección de prendas de vestir, excepto prendas de piel, incluye pequeños talleres, confección de prendas de vestir sobre medidas y/o en serie, sombreros y gorros, incluso de piel, confección de ropa y confección de partes de los productos mencionados.</t>
    </r>
  </si>
  <si>
    <r>
      <rPr>
        <sz val="10"/>
        <rFont val="Arial"/>
        <family val="2"/>
      </rPr>
      <t xml:space="preserve">Comercio comercio al por mayor y al por menor de motocicletas de sus partes, piezas y accesorios; incluye pequeños establecimientos comerciales que se dedican al mantenimiento y reparación de motocicletas
</t>
    </r>
    <r>
      <rPr>
        <sz val="10"/>
        <rFont val="Arial"/>
        <family val="2"/>
      </rPr>
      <t>de pequeña potencia o ciclomotores y trineos motorizados, nuevos y usados, sus partes, piezas y accesorios.</t>
    </r>
  </si>
  <si>
    <r>
      <rPr>
        <sz val="10"/>
        <rFont val="Arial"/>
        <family val="2"/>
      </rPr>
      <t>Mantenimiento y reparación de motocicletas y de sus partes y piezas, incluye las actividades de mantenimiento y reparación de motocicletas y trineos motorizados, así como de todo tipo de partes y piezas de los mismos.</t>
    </r>
  </si>
  <si>
    <r>
      <rPr>
        <sz val="10"/>
        <rFont val="Arial"/>
        <family val="2"/>
      </rPr>
      <t xml:space="preserve">Comercio al por menor de lubricantes (aceites, grasas), aditivos y productos de limpieza para vehículos automotores, incluye: comercio al por menor de todo tipo de lubricantes, aditivos, refrigerantes y productos de limpieza para vehículos automotores, motocicletas, trineos motorizados
</t>
    </r>
    <r>
      <rPr>
        <sz val="10"/>
        <rFont val="Arial"/>
        <family val="2"/>
      </rPr>
      <t>y embarcaciones.</t>
    </r>
  </si>
  <si>
    <r>
      <rPr>
        <sz val="10"/>
        <rFont val="Arial"/>
        <family val="2"/>
      </rPr>
      <t xml:space="preserve">Comercio al por mayor a cambio de una retribución o por contrata, incluye la a venta de: materias primas agropecuarias, animales vivos y aves
</t>
    </r>
    <r>
      <rPr>
        <sz val="10"/>
        <rFont val="Arial"/>
        <family val="2"/>
      </rPr>
      <t>muertas.</t>
    </r>
  </si>
  <si>
    <r>
      <rPr>
        <sz val="10"/>
        <rFont val="Arial"/>
        <family val="2"/>
      </rPr>
      <t xml:space="preserve">Comercio al por mayor de materias primas agropecuarias; animales vivos, incluye granos y semillas, frutos oleaginosos, flores, plantas y sus partes,
</t>
    </r>
    <r>
      <rPr>
        <sz val="10"/>
        <rFont val="Arial"/>
        <family val="2"/>
      </rPr>
      <t>tabaco en bruto, café pergamino (incluida la pasilla de producción), café trillado.</t>
    </r>
  </si>
  <si>
    <r>
      <rPr>
        <sz val="10"/>
        <rFont val="Arial"/>
        <family val="2"/>
      </rPr>
      <t xml:space="preserve">Comercio al por mayor a cambio de una retribución o por contrata, incluye agentes dedicados a la venta de: materias primas agropecuarias, bebidas y tabaco; productos semiacabados textiles, prendas de vestir, pieles, casas de subasta al por mayor y comisionistas y otros mayoristas que comercian en nombre y por cuenta de terceros; actividades de las personas que ponen en contacto a vendedores y compradores y realizan transacciones comerciales en nombre de un ordenante (comprador),
</t>
    </r>
    <r>
      <rPr>
        <sz val="10"/>
        <rFont val="Arial"/>
        <family val="2"/>
      </rPr>
      <t>incluidas las realizadas por internet.</t>
    </r>
  </si>
  <si>
    <r>
      <rPr>
        <sz val="10"/>
        <rFont val="Arial"/>
        <family val="2"/>
      </rPr>
      <t xml:space="preserve">Comercio al por mayor de materias primas agropecuarias; animales vivos, incluye granos y semillas, frutos oleaginosos, flores, plantas y sus partes, tabaco en bruto, café pergamino (incluida la pasilla de producción), café
</t>
    </r>
    <r>
      <rPr>
        <sz val="10"/>
        <rFont val="Arial"/>
        <family val="2"/>
      </rPr>
      <t>trillado.</t>
    </r>
  </si>
  <si>
    <r>
      <rPr>
        <sz val="10"/>
        <rFont val="Arial"/>
        <family val="2"/>
      </rPr>
      <t>Comercio al por mayor de materias primas agropecuarias; animales vivos incluye, comercio al por mayor de frutos y plantas ornamentales.</t>
    </r>
  </si>
  <si>
    <r>
      <rPr>
        <sz val="10"/>
        <rFont val="Arial"/>
        <family val="2"/>
      </rPr>
      <t>Comercio al por mayor de materias primas agropecuarias; animales vivos incluye comercio al por mayor de materias primas agropecuarias; animales vivos y sus productos pieles en bruto, cueros, materiales, desperdicios, residuos y subproductos agropecuarios que se utilizan para producir alimentos para animales.</t>
    </r>
  </si>
  <si>
    <r>
      <rPr>
        <sz val="10"/>
        <rFont val="Arial"/>
        <family val="2"/>
      </rPr>
      <t>Comercio al por mayor de productos alimenticios, incluye ventas de frutas, legumbres y hortalizas, productos lácteos, huevos y productos de huevos, aceites y grasas comestibles, productos de confitería, panadería y productos farináceos, café transformado, té, cacao y chocolate y especias, salsas, y otros preparados alimenticios.</t>
    </r>
  </si>
  <si>
    <r>
      <rPr>
        <sz val="10"/>
        <rFont val="Arial"/>
        <family val="2"/>
      </rPr>
      <t>Comercio al por mayor de productos alimenticios, incluye el comercio al por mayor de alimentos procesados para animales domésticos.</t>
    </r>
  </si>
  <si>
    <r>
      <rPr>
        <sz val="10"/>
        <rFont val="Arial"/>
        <family val="2"/>
      </rPr>
      <t xml:space="preserve">Comercio al por mayor de productos textiles, productos confeccionados para uso doméstico, incluye .comercio al por mayor de todo tipo de productos textiles, elaborados con fibras naturales, artificiales, sintéticas y sus mezclas, hilados, tejidos y telas en general; comercio al por mayor de lencería y productos confeccionados para uso doméstico, como: frazadas, mantas de viaje, ropa de cama, cortinas, cenefas, entre otros, y otros artículos para el hogar, confeccionados con tejidos de cualquier material textil; comercio al por mayor de materiales básicos para fabricar alfombras y tapices; comercio al por mayor de artículos de mercería: agujas, hilo para
</t>
    </r>
    <r>
      <rPr>
        <sz val="10"/>
        <rFont val="Arial"/>
        <family val="2"/>
      </rPr>
      <t>coser, entre otros.</t>
    </r>
  </si>
  <si>
    <r>
      <rPr>
        <sz val="10"/>
        <rFont val="Arial"/>
        <family val="2"/>
      </rPr>
      <t xml:space="preserve">Comercio al por mayor de prendas de vestir, incluye todo tipo de prendas de vestir (incluso las prendas de vestir de cuero), para hombres, mujeres, niños y bebés ropa interior, de dormir, de etiqueta, de trabajo, para
</t>
    </r>
    <r>
      <rPr>
        <sz val="10"/>
        <rFont val="Arial"/>
        <family val="2"/>
      </rPr>
      <t>practicar deportes, entre otros y de todo tipo de accesorios para prendas de vestir y de artículos elaborados en piel.</t>
    </r>
  </si>
  <si>
    <r>
      <rPr>
        <sz val="10"/>
        <rFont val="Arial"/>
        <family val="2"/>
      </rPr>
      <t>Comercio al por mayor de calzado de cualquier material y para todo uso y partes para calzado.</t>
    </r>
  </si>
  <si>
    <r>
      <rPr>
        <sz val="10"/>
        <rFont val="Arial"/>
        <family val="2"/>
      </rPr>
      <t xml:space="preserve">Comercio al por mayor de aparatos y equipo de uso doméstico, incluye electrodomésticos y gas doméstico, refrigeradores, lavadoras, máquinas para secar ropa, máquinas lavaplatos, aspiradoras, aparatos para calefacción, hornos, asadores, estufas, calentadores, entre otros, para uso doméstico, amplificadores, consolas, parlantes, equipos de reproducción de sonido, radio televisión y comunicaciones, discos, cintas, CD, DVD, Blu- ray Disc y demás dispositivos de almacenamiento de audio y de video
</t>
    </r>
    <r>
      <rPr>
        <sz val="10"/>
        <rFont val="Arial"/>
        <family val="2"/>
      </rPr>
      <t>grabados.</t>
    </r>
  </si>
  <si>
    <r>
      <rPr>
        <sz val="10"/>
        <rFont val="Arial"/>
        <family val="2"/>
      </rPr>
      <t xml:space="preserve">Comercio al por mayor de aparatos y equipo de uso doméstico, incluye el comercio al por mayor de artículos y utensilios de uso doméstico tales como cubiertos, vajillas, artículos de iluminación, cristalería, artículos de cerámica y utensilios de madera, de mimbre y de corcho para mesa,
</t>
    </r>
    <r>
      <rPr>
        <sz val="10"/>
        <rFont val="Arial"/>
        <family val="2"/>
      </rPr>
      <t>tocador, cocina o similares.</t>
    </r>
  </si>
  <si>
    <r>
      <rPr>
        <sz val="10"/>
        <rFont val="Arial"/>
        <family val="2"/>
      </rPr>
      <t xml:space="preserve">Comercio al por mayor de productos farmacéuticos, medicinales, cosméticos y de tocador, incluye productos farmacéuticos y medicinales, productos botánicos, artículos de perfumería, cosméticos y jabones de tocador y jabones detergentes, además de los preparados orgánicos
</t>
    </r>
    <r>
      <rPr>
        <sz val="10"/>
        <rFont val="Arial"/>
        <family val="2"/>
      </rPr>
      <t>tensoactivos envase y empaque de dichos productos, cuando se realiza por cuenta propia.</t>
    </r>
  </si>
  <si>
    <r>
      <rPr>
        <sz val="10"/>
        <rFont val="Arial"/>
        <family val="2"/>
      </rPr>
      <t>Comercio al por mayor de productos farmacéuticos, medicinales, cosméticos y de tocador, incluye el comercio al por mayor de artículos ortésicos y protésicos, drogas veterinarias y artículos para uso veterinario; envase y empaque de dichos productos, cuando se realiza por cuenta propia.</t>
    </r>
  </si>
  <si>
    <r>
      <rPr>
        <sz val="10"/>
        <rFont val="Arial"/>
        <family val="2"/>
      </rPr>
      <t xml:space="preserve">Comercio al por mayor de otros utensilios domésticos n.c.p., incluye: muebles colchones, somieres y artículos de uso doméstico n.c.p., bicicletas sus partes y accesorios, material de limpieza y pulido (desodorizadores de ambientes, ceras artificiales, betunes, entre otros)., artículos fotográficos y ópticos (ej.: gafas de sol, binoculares, lupas), juegos, juguetes, artículos de piñatería, relojes y artículos de joyería, artículos deportivos, artículos de viaje, de cuero natural y de imitación de cuero, maletas, bolsos de mano, carteras, y artículos de talabartería y guarnicionería (sillas de montar), paraguas, instrumentos musicales,
</t>
    </r>
    <r>
      <rPr>
        <sz val="10"/>
        <rFont val="Arial"/>
        <family val="2"/>
      </rPr>
      <t>artículos de papelería, libros, revistas y periódicos entre otros.</t>
    </r>
  </si>
  <si>
    <r>
      <rPr>
        <sz val="10"/>
        <rFont val="Arial"/>
        <family val="2"/>
      </rPr>
      <t>Comercio al por mayor de computadores, equipo periférico y programas de informática.</t>
    </r>
  </si>
  <si>
    <r>
      <rPr>
        <sz val="10"/>
        <rFont val="Arial"/>
        <family val="2"/>
      </rPr>
      <t xml:space="preserve">Comercio al por mayor de otros tipos de maquinaria y equipo n.c.p., incluye el comercio al por mayor de equipo, artículos e instrumentos médicos, quirúrgicos y para laboratorio, muebles, maquinaria y equipo de oficina excepto computadores y equipo periférico, instrumentos y equipo
</t>
    </r>
    <r>
      <rPr>
        <sz val="10"/>
        <rFont val="Arial"/>
        <family val="2"/>
      </rPr>
      <t>de medición, partes, piezas y accesorios.</t>
    </r>
  </si>
  <si>
    <r>
      <rPr>
        <sz val="10"/>
        <rFont val="Arial"/>
        <family val="2"/>
      </rPr>
      <t xml:space="preserve">Comercio al por mayor de combustibles sólidos, líquidos, gaseosos y productos conexos, incluye comercio al por mayor de grasas, lubricantes y
</t>
    </r>
    <r>
      <rPr>
        <sz val="10"/>
        <rFont val="Arial"/>
        <family val="2"/>
      </rPr>
      <t>aceites.</t>
    </r>
  </si>
  <si>
    <r>
      <rPr>
        <sz val="10"/>
        <rFont val="Arial"/>
        <family val="2"/>
      </rPr>
      <t xml:space="preserve">Comercio al por mayor de materiales de construcción, artículos de ferretería, pinturas sin mezclado), productos de vidrio, equipo y materiales
</t>
    </r>
    <r>
      <rPr>
        <sz val="10"/>
        <rFont val="Arial"/>
        <family val="2"/>
      </rPr>
      <t>de fontanería y calefacción, incluye comercio al por mayor de pinturas y barnices (sin mezclado).</t>
    </r>
  </si>
  <si>
    <r>
      <rPr>
        <sz val="10"/>
        <rFont val="Arial"/>
        <family val="2"/>
      </rPr>
      <t xml:space="preserve">Comercio al por mayor de productos químicos básicos, cauchos y plásticos en formas primarias y productos químicos de uso agropecuario, incluye materiales colorantes, plástico incluso el plástico celular (espuma), caucho en formas primarias, el comercio al por mayor de sustancias químicas de uso industrial como: anilina, tinta de imprenta, aceites esenciales, parafina, aromas y aromatizantes, el comercio al por mayor de abonos y derivados
</t>
    </r>
    <r>
      <rPr>
        <sz val="10"/>
        <rFont val="Arial"/>
        <family val="2"/>
      </rPr>
      <t>del almidón, colorantes, resinas sintéticas.</t>
    </r>
  </si>
  <si>
    <r>
      <rPr>
        <sz val="10"/>
        <rFont val="Arial"/>
        <family val="2"/>
      </rPr>
      <t xml:space="preserve">Comercio al por mayor de otros productos n.c.p., incluye el comercio al por mayor de fibras textiles, papel a granel y piedras preciosas, suministros de
</t>
    </r>
    <r>
      <rPr>
        <sz val="10"/>
        <rFont val="Arial"/>
        <family val="2"/>
      </rPr>
      <t>embalaje.</t>
    </r>
  </si>
  <si>
    <r>
      <rPr>
        <sz val="10"/>
        <rFont val="Arial"/>
        <family val="2"/>
      </rPr>
      <t>Comercio al por mayor no especializado, incluye el comercio de una variedad de productos sin ninguna especialización en particular.</t>
    </r>
  </si>
  <si>
    <r>
      <rPr>
        <sz val="10"/>
        <rFont val="Arial"/>
        <family val="2"/>
      </rPr>
      <t>Comercio al por menor en establecimientos no especializados con surtido compuesto principalmente por alimentos, bebidas o tabaco, incluye establecimientos no especializados de comercio al por menor de productos cuyo surtido está compuesto principalmente de alimentos (víveres en general) bebidas o tabaco, cosméticos, vestuario.</t>
    </r>
  </si>
  <si>
    <r>
      <rPr>
        <sz val="10"/>
        <rFont val="Arial"/>
        <family val="2"/>
      </rPr>
      <t>Comercio al por menor en establecimientos no especializados, con surtido compuesto principalmente por alimentos, bebidas o tabaco, incluye expendio de otras mercancías para consumo de los hogares tales, electrodomésticos, muebles, artículos de ferretería, entre otros</t>
    </r>
  </si>
  <si>
    <r>
      <rPr>
        <sz val="10"/>
        <rFont val="Arial"/>
        <family val="2"/>
      </rPr>
      <t xml:space="preserve">Comercio al por menor en establecimientos no especializados, con surtido compuesto principalmente por productos diferentes de alimentos (víveres en general), bebidas y tabaco; incluye los establecimientos denominados bazares, cacharrerías, quincallerías, con surtido diverso de mercancías tales como cosméticos, artículos escolares, mercerías, tarjetas, juguetería,
</t>
    </r>
    <r>
      <rPr>
        <sz val="10"/>
        <rFont val="Arial"/>
        <family val="2"/>
      </rPr>
      <t>fantasías, entre otros.</t>
    </r>
  </si>
  <si>
    <r>
      <rPr>
        <sz val="10"/>
        <rFont val="Arial"/>
        <family val="2"/>
      </rPr>
      <t xml:space="preserve">Comercio al por menor de leche, productos lácteos y huevos en establecimientos especializados, incluye comercio al por menor de leche, productos lácteos (mantequilla, quesos, cuajadas, cremas de leche, yogur)
</t>
    </r>
    <r>
      <rPr>
        <sz val="10"/>
        <rFont val="Arial"/>
        <family val="2"/>
      </rPr>
      <t>y huevos, sin autotransporte.</t>
    </r>
  </si>
  <si>
    <r>
      <rPr>
        <sz val="10"/>
        <rFont val="Arial"/>
        <family val="2"/>
      </rPr>
      <t xml:space="preserve">Comercio al por menor de carnes (incluye aves de corral), productos cárnicos, pescado fresco, preparado o en conserva, mariscos y productos de mar, en establecimientos especializados, incluye venta de productos
</t>
    </r>
    <r>
      <rPr>
        <sz val="10"/>
        <rFont val="Arial"/>
        <family val="2"/>
      </rPr>
      <t>cárnicos y de salsamentaria.</t>
    </r>
  </si>
  <si>
    <r>
      <rPr>
        <sz val="10"/>
        <rFont val="Arial"/>
        <family val="2"/>
      </rPr>
      <t xml:space="preserve">Comercio al por menor de bebidas y productos del tabaco en establecimientos especializados, incluye cigarrerías y establecimientos especializados de bebidas alcohólicas y no alcohólicas para ser consumidas fuera del lugar de venta, el surtido de estos establecimientos está constituido principalmente por cervezas, aguardiente, vinos,
</t>
    </r>
    <r>
      <rPr>
        <sz val="10"/>
        <rFont val="Arial"/>
        <family val="2"/>
      </rPr>
      <t>champañas, aguas minerales naturales, gaseosas, jugos de fruta, entre otros.</t>
    </r>
  </si>
  <si>
    <r>
      <rPr>
        <sz val="10"/>
        <rFont val="Arial"/>
        <family val="2"/>
      </rPr>
      <t xml:space="preserve">Comercio al por menor de bebidas y productos del tabaco en establecimientos especializados, incluye comercio al por menor de
</t>
    </r>
    <r>
      <rPr>
        <sz val="10"/>
        <rFont val="Arial"/>
        <family val="2"/>
      </rPr>
      <t>productos de tabaco tales como cigarros, cigarrillos, picaduras, tabaco para mascar y rapé y de hielo, helados y refrescos.</t>
    </r>
  </si>
  <si>
    <r>
      <rPr>
        <sz val="10"/>
        <rFont val="Arial"/>
        <family val="2"/>
      </rPr>
      <t xml:space="preserve">Comercio al por menor de otros productos alimenticios n.c.p., en establecimientos especializados, incluye leche en polvo, miel natural, avena en hojuelas, sal común, café, té, azúcar, cacao, especias, entre otros; confitería o dulcería, preparados principalmente con azúcar, frutas, nueces secas confitadas, gomas de mascar, caramelos, turrones, jaleas,
</t>
    </r>
    <r>
      <rPr>
        <sz val="10"/>
        <rFont val="Arial"/>
        <family val="2"/>
      </rPr>
      <t>bocadillos, entre otros.</t>
    </r>
  </si>
  <si>
    <r>
      <rPr>
        <sz val="10"/>
        <rFont val="Arial"/>
        <family val="2"/>
      </rPr>
      <t xml:space="preserve">Comercio al por menor de otros productos alimenticios n.c.p., en establecimientos especializados, incluye aceites y grasas animales y
</t>
    </r>
    <r>
      <rPr>
        <sz val="10"/>
        <rFont val="Arial"/>
        <family val="2"/>
      </rPr>
      <t>vegetales, almidones, productos farináceos, productos de panadería.</t>
    </r>
  </si>
  <si>
    <r>
      <rPr>
        <sz val="10"/>
        <rFont val="Arial"/>
        <family val="2"/>
      </rPr>
      <t xml:space="preserve">Comercio al por menor de lubricantes (aceites, grasas), aditivos y productos de limpieza para vehículos automotores, incluye: comercio al por menor de todo tipo de lubricantes, aditivos, refrigerantes y productos
</t>
    </r>
    <r>
      <rPr>
        <sz val="10"/>
        <rFont val="Arial"/>
        <family val="2"/>
      </rPr>
      <t>de limpieza para vehículos automotores, motocicletas, trineos motorizados y embarcaciones.</t>
    </r>
  </si>
  <si>
    <r>
      <rPr>
        <sz val="10"/>
        <rFont val="Arial"/>
        <family val="2"/>
      </rPr>
      <t>Comercio al por menor de computadores, equipos periféricos, programas de informática y equipos de telecomunicaciones en establecimientos especializados, incluye comercio al por menor de computadores, equipo periférico, consolas de videojuegos, programas de informática no personalizados y de equipos de telecomunicaciones, como teléfonos celulares, buscapersonas etc.</t>
    </r>
  </si>
  <si>
    <r>
      <rPr>
        <sz val="10"/>
        <rFont val="Arial"/>
        <family val="2"/>
      </rPr>
      <t xml:space="preserve">Comercio al por menor de equipos y aparatos de sonido y de video en establecimientos especializados, incluye comercio al por menor de equipos radio y televisión, equipo estereofónico y aparatos de reproducción y de grabación de CD, DVD, Blu-ray Disc; demás dispositivos de almacenamiento y reproducción de audio y de video; de micrófonos,
</t>
    </r>
    <r>
      <rPr>
        <sz val="10"/>
        <rFont val="Arial"/>
        <family val="2"/>
      </rPr>
      <t>amplificadores, parlantes, consolas, entre otros.</t>
    </r>
  </si>
  <si>
    <r>
      <rPr>
        <sz val="10"/>
        <rFont val="Arial"/>
        <family val="2"/>
      </rPr>
      <t xml:space="preserve">Comercio al por menor de productos textiles en establecimientos especializados, incluye el comercio de lana (y de otros hilados para tejer y bordar), tejidos de fibras textiles, afelpados y telas en general elaboradas con fibras naturales, artificiales y sintéticas., de mercería: agujas, hilo para
</t>
    </r>
    <r>
      <rPr>
        <sz val="10"/>
        <rFont val="Arial"/>
        <family val="2"/>
      </rPr>
      <t>coser, cintas, encajes ente otros.</t>
    </r>
  </si>
  <si>
    <r>
      <rPr>
        <sz val="10"/>
        <rFont val="Arial"/>
        <family val="2"/>
      </rPr>
      <t xml:space="preserve">Comercio al por menor de artículos de ferretería, pinturas, barnices, lacas, vinilos, masillas, esmaltes, pigmentos y productos de vidrio en establecimientos especializados, incluye material y equipo de bricolaje o
</t>
    </r>
    <r>
      <rPr>
        <sz val="10"/>
        <rFont val="Arial"/>
        <family val="2"/>
      </rPr>
      <t>maquinaria ligera e implementos para industria en general.</t>
    </r>
  </si>
  <si>
    <r>
      <rPr>
        <sz val="10"/>
        <rFont val="Arial"/>
        <family val="2"/>
      </rPr>
      <t>Comercio al por menor de artículos de ferretería, pinturas, barnices, lacas, vinilos, masillas, esmaltes, pigmentos y productos de vidrio en establecimientos especializados, incluye comercio al por menor de pinturas,</t>
    </r>
  </si>
  <si>
    <r>
      <rPr>
        <sz val="10"/>
        <rFont val="Arial"/>
        <family val="2"/>
      </rPr>
      <t>Comercio al por menor de tapices, alfombras y cubrimientos para paredes y pisos en establecimientos especializados, incluye comercio de tapices, alfombras y persianas, papel para empapelar y recubrimientos para pisos.</t>
    </r>
  </si>
  <si>
    <r>
      <rPr>
        <sz val="10"/>
        <rFont val="Arial"/>
        <family val="2"/>
      </rPr>
      <t xml:space="preserve">Comercio al por menor de electrodomésticos y gas doméstico de uso doméstico; muebles y equipos de iluminación, incluye comercio al por menor de muebles, artículos de iluminación y todo tipo de electrodomésticos y gasodomésticos: refrigeradores, lavadoras, máquinas
</t>
    </r>
    <r>
      <rPr>
        <sz val="10"/>
        <rFont val="Arial"/>
        <family val="2"/>
      </rPr>
      <t>para secar ropa, lavaplatos, aspiradoras, aparatos para calefacción, hornos, asadores, estufas, calentadores, entre otros.</t>
    </r>
  </si>
  <si>
    <r>
      <rPr>
        <sz val="10"/>
        <rFont val="Arial"/>
        <family val="2"/>
      </rPr>
      <t xml:space="preserve">Comercio al por menor de artículos y utensilios de uso doméstico, incluye el comercio de cubiertos, vajilla, cristalería, y objetos de porcelana y de cerámica; productos de madera corcho y mimbre, instrumentos musicales y partituras; lencería y todo tipo de confecciones para el hogar elaboradas en materiales textiles; ropa de cama, mantelería, toallas de baño, paños de cocina, cortinas, visillos, frazadas, cobertores, acolchados, etc., y otros
</t>
    </r>
    <r>
      <rPr>
        <sz val="10"/>
        <rFont val="Arial"/>
        <family val="2"/>
      </rPr>
      <t>artículos de uso doméstico.</t>
    </r>
  </si>
  <si>
    <r>
      <rPr>
        <sz val="10"/>
        <rFont val="Arial"/>
        <family val="2"/>
      </rPr>
      <t xml:space="preserve">Comercio al por menor de otros artículos domésticos en establecimientos especializados, incluye comercio de enseres y aparatos de uso doméstico n.c.p, recuerdos, artesanías y artículos religiosos incluso velas, sistemas de seguridad como dispositivos de cierre, cajas de caudales y cajas fuertes sin servicio de monitoreo, preparados para perfumar o desodorizar ambientes, preparados para limpiar y pulir como detergentes y preparados para lavar, betunes, lustres y cremas para calzado, lustres y cremas para muebles, pisos y otros usos, comercio de paraguas, el comercio de
</t>
    </r>
    <r>
      <rPr>
        <sz val="10"/>
        <rFont val="Arial"/>
        <family val="2"/>
      </rPr>
      <t>monedas, billetes y estampillas de colección, de extintores.</t>
    </r>
  </si>
  <si>
    <r>
      <rPr>
        <sz val="10"/>
        <rFont val="Arial"/>
        <family val="2"/>
      </rPr>
      <t xml:space="preserve">Comercio al por menor de otros artículos domésticos en establecimientos especializados, incluye comercio de animales domésticos y alimentos concentrados para los mismos, en establecimientos. Además, incluye las
</t>
    </r>
    <r>
      <rPr>
        <sz val="10"/>
        <rFont val="Arial"/>
        <family val="2"/>
      </rPr>
      <t>actividades propias de las tiendas que comercializan accesorios y suministros para mascotas.</t>
    </r>
  </si>
  <si>
    <r>
      <rPr>
        <sz val="10"/>
        <rFont val="Arial"/>
        <family val="2"/>
      </rPr>
      <t>Comercio al por menor de libros, periódicos, materiales y artículos de papelería y escritorio en establecimientos especializados, incluye comercio al por menor de libros, revistas, periódicos y artículos de filatelia,  papelería, útiles escolares y de escritorio, distintos de los de uso específico en oficina.</t>
    </r>
  </si>
  <si>
    <r>
      <rPr>
        <sz val="10"/>
        <rFont val="Arial"/>
        <family val="2"/>
      </rPr>
      <t xml:space="preserve">Comercio al por menor de artículos deportivos en establecimientos especializados; incluye comercio al por menor de bicicletas, patines,
</t>
    </r>
    <r>
      <rPr>
        <sz val="10"/>
        <rFont val="Arial"/>
        <family val="2"/>
      </rPr>
      <t>monopatines, cañas de pescar, artículos para acampar, botes y demás artículos deportivos en general.</t>
    </r>
  </si>
  <si>
    <r>
      <rPr>
        <sz val="10"/>
        <rFont val="Arial"/>
        <family val="2"/>
      </rPr>
      <t xml:space="preserve">Comercio al por menor de otros artículos culturales y de entretenimiento
</t>
    </r>
    <r>
      <rPr>
        <sz val="10"/>
        <rFont val="Arial"/>
        <family val="2"/>
      </rPr>
      <t xml:space="preserve">n.c.p. en establecimientos especializados, incluye el comercio de: discos compactos, casetes de música, cintas de video y DVD, Blu-ray Disc y demás dispositivos de almacenamiento de audio y de video juegos,
</t>
    </r>
    <r>
      <rPr>
        <sz val="10"/>
        <rFont val="Arial"/>
        <family val="2"/>
      </rPr>
      <t>juguetes, artículos de piñatería y materiales para manualidades artísticas.</t>
    </r>
  </si>
  <si>
    <r>
      <rPr>
        <sz val="10"/>
        <rFont val="Arial"/>
        <family val="2"/>
      </rPr>
      <t xml:space="preserve">Comercio al por menor de prendas de vestir y sus accesorios (incluye artículos de piel) en establecimientos especializados, incluye comercio al por menor de prendas de vestir como guantes, corbatas, tirantes,
</t>
    </r>
    <r>
      <rPr>
        <sz val="10"/>
        <rFont val="Arial"/>
        <family val="2"/>
      </rPr>
      <t>etcétera., artículos de piel, accesorios de vestir y ropa deportiva.</t>
    </r>
  </si>
  <si>
    <r>
      <rPr>
        <sz val="10"/>
        <rFont val="Arial"/>
        <family val="2"/>
      </rPr>
      <t xml:space="preserve">Comercio al por menor de todo tipo de calzado y artículos de cuero y sucedáneos del cuero en establecimientos especializados, incluye el
</t>
    </r>
    <r>
      <rPr>
        <sz val="10"/>
        <rFont val="Arial"/>
        <family val="2"/>
      </rPr>
      <t>comercio de calzados, artículos de cuero y accesorios de viaje de cuero natural y cuero artificial o de imitación, zapatos deportivos.</t>
    </r>
  </si>
  <si>
    <r>
      <rPr>
        <sz val="10"/>
        <rFont val="Arial"/>
        <family val="2"/>
      </rPr>
      <t xml:space="preserve">Comercio al por menor de productos farmacéuticos y medicinales, cosméticos y artículos de tocador en establecimientos especializados, incluye comercio de productos farmacéuticos, medicinales, botánicos,
</t>
    </r>
    <r>
      <rPr>
        <sz val="10"/>
        <rFont val="Arial"/>
        <family val="2"/>
      </rPr>
      <t>homeopáticos, ortopédicos, ortésicos y protésicos, cosméticos, farmacéuticos veterinarios, tiendas naturistas.</t>
    </r>
  </si>
  <si>
    <r>
      <rPr>
        <sz val="10"/>
        <rFont val="Arial"/>
        <family val="2"/>
      </rPr>
      <t xml:space="preserve">Comercio al por menor de otros productos nuevos en establecimientos especializados, incluye comercio de equipo y artículos fotográficos, cinematográficos, ópticos y de precisión, relojes, joyas y artículos de plata en general, armas, municiones, sellos y productos no alimenticios,
</t>
    </r>
    <r>
      <rPr>
        <sz val="10"/>
        <rFont val="Arial"/>
        <family val="2"/>
      </rPr>
      <t>floristerías, actividades de galerías de arte comerciales.</t>
    </r>
  </si>
  <si>
    <r>
      <rPr>
        <sz val="10"/>
        <rFont val="Arial"/>
        <family val="2"/>
      </rPr>
      <t xml:space="preserve">Comercio al por menor de otros productos nuevos en establecimientos especializados, incluye comercio de artículos ópticos y de precisión,
</t>
    </r>
    <r>
      <rPr>
        <sz val="10"/>
        <rFont val="Arial"/>
        <family val="2"/>
      </rPr>
      <t>relojes, joyas y las actividades de ópticas.</t>
    </r>
  </si>
  <si>
    <r>
      <rPr>
        <sz val="10"/>
        <rFont val="Arial"/>
        <family val="2"/>
      </rPr>
      <t xml:space="preserve">Comercio al por menor de artículos de segunda mano, incluye comercio de libros, antigüedades, prendas de vestir y otros artículos de segunda mano,
</t>
    </r>
    <r>
      <rPr>
        <sz val="10"/>
        <rFont val="Arial"/>
        <family val="2"/>
      </rPr>
      <t>comercialización de artículos mediante contrato de compraventa con pacto de retroventa, casas de subastas (al por menor).</t>
    </r>
  </si>
  <si>
    <r>
      <rPr>
        <sz val="10"/>
        <rFont val="Arial"/>
        <family val="2"/>
      </rPr>
      <t>Comercio al por menor de alimentos, bebidas y tabaco en puestos de venta móviles, incluye venta de alimentos, bebidas y tabaco en puestos de venta y mercados.</t>
    </r>
  </si>
  <si>
    <r>
      <rPr>
        <sz val="10"/>
        <rFont val="Arial"/>
        <family val="2"/>
      </rPr>
      <t>Comercio al por menor de productos textiles, prendas de vestir y calzado en puestos de venta móviles, incluye comercio al por menor de productos textiles, prendas de vestir y calzado en puestos de venta y mercados.</t>
    </r>
  </si>
  <si>
    <r>
      <rPr>
        <sz val="10"/>
        <rFont val="Arial"/>
        <family val="2"/>
      </rPr>
      <t xml:space="preserve">Comercio al por menor de otros productos en puestos de venta móviles, incluye comercio al por menor de otros productos en puestos de venta y mercados como, por ejemplo: tapices y alfombras, libros, juguetes, aparatos de uso doméstico; productos electrónicos de consumo,
</t>
    </r>
    <r>
      <rPr>
        <sz val="10"/>
        <rFont val="Arial"/>
        <family val="2"/>
      </rPr>
      <t>grabaciones de música y video, etcétera.</t>
    </r>
  </si>
  <si>
    <r>
      <rPr>
        <sz val="10"/>
        <rFont val="Arial"/>
        <family val="2"/>
      </rPr>
      <t>Comercio al por menor realizado a través de internet, incluye la venta directa y subastas a través de internet.</t>
    </r>
  </si>
  <si>
    <r>
      <rPr>
        <sz val="10"/>
        <rFont val="Arial"/>
        <family val="2"/>
      </rPr>
      <t xml:space="preserve">Comercio al por menor realizado a través de casas de venta o por correo, incluye ventas directas a través de televisión, radio y teléfono por
</t>
    </r>
    <r>
      <rPr>
        <sz val="10"/>
        <rFont val="Arial"/>
        <family val="2"/>
      </rPr>
      <t>anuncios, catálogos o cualquier otro medio de publicidad.</t>
    </r>
  </si>
  <si>
    <r>
      <rPr>
        <sz val="10"/>
        <rFont val="Arial"/>
        <family val="2"/>
      </rPr>
      <t xml:space="preserve">Otros tipos de comercio al por menor no realizado en establecimientos, puestos de venta o mercados, incluye comercio al por menor de productos de todo tipo como las ventas directas y ventas realizadas por vendedores a domicilio, venta mediante máquinas expendedoras y a cambio de una retribución o por contrata, agentes comisionistas (no en almacenes) , actividades de subastas diferentes de las realizadas por internet; venta
</t>
    </r>
    <r>
      <rPr>
        <sz val="10"/>
        <rFont val="Arial"/>
        <family val="2"/>
      </rPr>
      <t>directa de combustible (combustible para calefacción, leña) entregado directamente en los establecimientos de los clientes.</t>
    </r>
  </si>
  <si>
    <r>
      <rPr>
        <sz val="10"/>
        <rFont val="Arial"/>
        <family val="2"/>
      </rPr>
      <t xml:space="preserve">Expendio de comidas preparadas en cafeterías, incluye la preparación y el expendio de alimentos para su consumo inmediato, mediante el servicio a la mesa. Por lo general, estos establecimientos expenden alimentos ligeros (que no constituyen comidas completas) que pueden ser o no, preparados dentro del establecimiento. No presentan una decoración
</t>
    </r>
    <r>
      <rPr>
        <sz val="10"/>
        <rFont val="Arial"/>
        <family val="2"/>
      </rPr>
      <t>estandarizada y pueden o no suministrar bebidas alcohólicas y no alcohólicas.</t>
    </r>
  </si>
  <si>
    <r>
      <rPr>
        <sz val="10"/>
        <rFont val="Arial"/>
        <family val="2"/>
      </rPr>
      <t xml:space="preserve">Edición de programas de informática (software), incluye la edición de programas informáticos comerciales (no personalizados), sistemas
</t>
    </r>
    <r>
      <rPr>
        <sz val="10"/>
        <rFont val="Arial"/>
        <family val="2"/>
      </rPr>
      <t>operativos, aplicaciones comerciales y otras aplicaciones, Juegos informáticos para todas las plataformas</t>
    </r>
  </si>
  <si>
    <r>
      <rPr>
        <sz val="10"/>
        <rFont val="Arial"/>
        <family val="2"/>
      </rPr>
      <t>Actividades de desarrollo de sistemas informáticos (planificación, análisis, diseño, programación, pruebas), incluye análisis, diseño de la estructura, el contenido y/o escritura del código informático, programas de sistemas operativos, aplicaciones de programas informáticos, bases de datos, desarrollo de soluciones web, personalización de programas informáticos.</t>
    </r>
  </si>
  <si>
    <r>
      <rPr>
        <sz val="10"/>
        <rFont val="Arial"/>
        <family val="2"/>
      </rPr>
      <t xml:space="preserve">Actividades de consultoría informática y actividades de administración de instalaciones informáticas, incluye servicios de consultoría en el diseño de sistemas de administración de información y en equipos de informática, servicios de gerencia y operación en sitio de sistemas informáticos y/o
</t>
    </r>
    <r>
      <rPr>
        <sz val="10"/>
        <rFont val="Arial"/>
        <family val="2"/>
      </rPr>
      <t>instalaciones informáticas de procesamiento de datos.</t>
    </r>
  </si>
  <si>
    <r>
      <rPr>
        <sz val="10"/>
        <rFont val="Arial"/>
        <family val="2"/>
      </rPr>
      <t xml:space="preserve">Actividades de consultoría informática y actividades de administración de instalaciones informáticas, incluye los servicios de consultoría para sistemas de ingeniería y fabricación asistida por computador y análisis de requerimientos para la instalación de equipos informáticos, la planificación y el diseño de los sistemas informáticos que integran el equipo (hardware), programas informáticos (software) y tecnologías de las comunicaciones (incluye redes de área local [LAN], red de área extensa [WAN], entre
</t>
    </r>
    <r>
      <rPr>
        <sz val="10"/>
        <rFont val="Arial"/>
        <family val="2"/>
      </rPr>
      <t>otras).</t>
    </r>
  </si>
  <si>
    <r>
      <rPr>
        <sz val="10"/>
        <rFont val="Arial"/>
        <family val="2"/>
      </rPr>
      <t xml:space="preserve">Otras actividades de las tecnologías de información y las actividades relacionadas con informática no clasificadas en otras partes, incluye la recuperación de la información de los ordenadores en casos de desastre
</t>
    </r>
    <r>
      <rPr>
        <sz val="10"/>
        <rFont val="Arial"/>
        <family val="2"/>
      </rPr>
      <t>informático, configuración, instalación de software o programas informáticos.</t>
    </r>
  </si>
  <si>
    <r>
      <rPr>
        <sz val="10"/>
        <rFont val="Arial"/>
        <family val="2"/>
      </rPr>
      <t>Procesamiento de datos, alojamiento (hosting) y actividades relacionadas, incluye suministro de infraestructura para servicios de hosting, servicios de procesamiento de datos y actividades conexas relacionadas, alojamiento de sitios web, servicios de transmisión de secuencias de video por internet (streaming), aplicaciones, suministro a los clientes de acceso en tiempo compartido a servicios centrales.</t>
    </r>
  </si>
  <si>
    <r>
      <rPr>
        <sz val="10"/>
        <rFont val="Arial"/>
        <family val="2"/>
      </rPr>
      <t xml:space="preserve">Procesamiento de datos, alojamiento (hosting) y actividades relacionadas, incluye el funcionamiento de oficinas de servicio de informática dedicadas al procesamiento de datos y alojamiento web, el suministro de servicio de
</t>
    </r>
    <r>
      <rPr>
        <sz val="10"/>
        <rFont val="Arial"/>
        <family val="2"/>
      </rPr>
      <t>registro, tabulación, digitación de datos, escaneo óptico de datos y de documentos.</t>
    </r>
  </si>
  <si>
    <r>
      <rPr>
        <sz val="10"/>
        <rFont val="Arial"/>
        <family val="2"/>
      </rPr>
      <t xml:space="preserve">Portales web, incluye la explotación de los sitios web para generar y mantener extensas bases de datos y de contenido en un formato de fácil búsqueda, portales de internet y que funcionan como portales de internet, tales como sitios de medios de difusión que proporcionan los contenidos
</t>
    </r>
    <r>
      <rPr>
        <sz val="10"/>
        <rFont val="Arial"/>
        <family val="2"/>
      </rPr>
      <t>que se actualizan de forma periódica.</t>
    </r>
  </si>
  <si>
    <r>
      <rPr>
        <sz val="10"/>
        <rFont val="Arial"/>
        <family val="2"/>
      </rPr>
      <t xml:space="preserve">Otras actividades de servicio de información n.c.p., incluye otras actividades de servicio de información no clasificadas en otra parte, tales como: servicios de información telefónica; servicios de búsqueda de información, a cambio de una retribución o por contrata; servicios de selección de noticias, servicios de recorte de noticias, servicio de elaboración de hojas de vida, servicio de escritura de discursos, traducción
</t>
    </r>
    <r>
      <rPr>
        <sz val="10"/>
        <rFont val="Arial"/>
        <family val="2"/>
      </rPr>
      <t>y transcripción de textos.</t>
    </r>
  </si>
  <si>
    <r>
      <rPr>
        <sz val="10"/>
        <rFont val="Arial"/>
        <family val="2"/>
      </rPr>
      <t xml:space="preserve">Banco Central, incluye actuar como autoridad monetaria, cambiaria y como agente fiscal en la contratación de créditos internos y externos, recepción de depósitos usados en operaciones de compensación entre instituciones financieras, la inversión, el depósito en custodia y la disposición de las reservas internacionales de divisas, emisión y administración de la  moneda nacional; ejercer la función de banco del Gobierno y ser banquero y prestamista de última instancia de los establecimientos de crédito públicos y privados; otorgamiento de créditos o garantías a favor del Estado y la recepción en depósito de fondos de la nación y de las entidades públicas; servir como agente del Gobierno en la edición,
</t>
    </r>
    <r>
      <rPr>
        <sz val="10"/>
        <rFont val="Arial"/>
        <family val="2"/>
      </rPr>
      <t>colocación y administración en el mercado de los títulos de deuda pública.</t>
    </r>
  </si>
  <si>
    <r>
      <rPr>
        <sz val="10"/>
        <rFont val="Arial"/>
        <family val="2"/>
      </rPr>
      <t xml:space="preserve">Bancos comerciales, incluye la captación de recursos en cuenta corriente bancaria, captación de otros depósitos a la vista o a término (cuentas de ahorro, certificados de depósito a término [CDT], entre otros), transferibles por cheque o medio electrónico, con el objeto de realizar operaciones
</t>
    </r>
    <r>
      <rPr>
        <sz val="10"/>
        <rFont val="Arial"/>
        <family val="2"/>
      </rPr>
      <t>activas de crédito.</t>
    </r>
  </si>
  <si>
    <r>
      <rPr>
        <sz val="10"/>
        <rFont val="Arial"/>
        <family val="2"/>
      </rPr>
      <t xml:space="preserve">Actividades de las corporaciones financieras, incluye la captación de
</t>
    </r>
    <r>
      <rPr>
        <sz val="10"/>
        <rFont val="Arial"/>
        <family val="2"/>
      </rPr>
      <t>recursos a término, a través de depósitos o de instrumentos de deuda a plazo.</t>
    </r>
  </si>
  <si>
    <r>
      <rPr>
        <sz val="10"/>
        <rFont val="Arial"/>
        <family val="2"/>
      </rPr>
      <t>Actividades de las compañías de financiamiento, incluye la captación de recursos mediante depósitos a término, con el objeto primordial de realizar operaciones activas de crédito para facilitar la comercialización de bienes y servicios y realizar operaciones de arrendamiento financiero o leasing.</t>
    </r>
  </si>
  <si>
    <r>
      <rPr>
        <sz val="10"/>
        <rFont val="Arial"/>
        <family val="2"/>
      </rPr>
      <t xml:space="preserve">Banca de segundo piso, incluye instituciones de otorgamiento de crédito a largo plazo en forma de crédito de fomento a los diferentes sectores productivos prioritarios de la economía nacional y a los segmentos empresariales, a través de mecanismos de redescuento, mediante intermediarios financieros autorizados; se incluyen entidades como
</t>
    </r>
    <r>
      <rPr>
        <sz val="10"/>
        <rFont val="Arial"/>
        <family val="2"/>
      </rPr>
      <t>Bancoldex y Findeter, que emiten certificados de depósito a término.</t>
    </r>
  </si>
  <si>
    <r>
      <rPr>
        <sz val="10"/>
        <rFont val="Arial"/>
        <family val="2"/>
      </rPr>
      <t>Actividades de las cooperativas financieras, incluye captación de depósitos, a la vista o a término de asociados o de terceros para colocarlos nuevamente a través de operaciones activas de crédito y, en general, el aprovechamiento o la inversión.</t>
    </r>
  </si>
  <si>
    <r>
      <rPr>
        <sz val="10"/>
        <rFont val="Arial"/>
        <family val="2"/>
      </rPr>
      <t xml:space="preserve">Fideicomisos, fondos y entidades financieras similares, incluye los fideicomisos, legados o cuentas de agencia, administrados en nombre de los beneficiarios en virtud de un contrato de fiducia, un testamento o un contrato de representación, actividades de personas jurídicas organizadas para la mancomunión de valores u otros activos financieros, sin gestión, en
</t>
    </r>
    <r>
      <rPr>
        <sz val="10"/>
        <rFont val="Arial"/>
        <family val="2"/>
      </rPr>
      <t>nombre de accionistas o beneficiarios; actividades de carteras colectivas.</t>
    </r>
  </si>
  <si>
    <r>
      <rPr>
        <sz val="10"/>
        <rFont val="Arial"/>
        <family val="2"/>
      </rPr>
      <t xml:space="preserve">Fondos de cesantías, incluye los fondos constituidos con patrimonio autónomo, conformados por los aportes de cesantías de los trabajadores
</t>
    </r>
    <r>
      <rPr>
        <sz val="10"/>
        <rFont val="Arial"/>
        <family val="2"/>
      </rPr>
      <t>que se encuentren afiliados al mismo.</t>
    </r>
  </si>
  <si>
    <r>
      <rPr>
        <sz val="10"/>
        <rFont val="Arial"/>
        <family val="2"/>
      </rPr>
      <t xml:space="preserve">Leasing financiero (arrendamiento financiero), incluye actividades de
</t>
    </r>
    <r>
      <rPr>
        <sz val="10"/>
        <rFont val="Arial"/>
        <family val="2"/>
      </rPr>
      <t>financiación y arrendamiento, en las que el término del contrato cubre aproximadamente la duración de la vida útil prevista de un activo.</t>
    </r>
  </si>
  <si>
    <r>
      <rPr>
        <sz val="10"/>
        <rFont val="Arial"/>
        <family val="2"/>
      </rPr>
      <t>Actividades financieras de fondos de empleados y otras formas asociativas del sector solidario, incluye cooperativas de ahorro y crédito, cuya función principal consiste en adelantar actividad financiera exclusivamente con sus asociados; cooperativas multiactivas o integrales con sección de ahorro y crédito, fondos de empleados, fondos mutuos de inversión.</t>
    </r>
  </si>
  <si>
    <r>
      <rPr>
        <sz val="10"/>
        <rFont val="Arial"/>
        <family val="2"/>
      </rPr>
      <t>Actividades de compra de cartera o factoring, incluye compra de los créditos originados por la venta de mercancías a corto plazo</t>
    </r>
  </si>
  <si>
    <r>
      <rPr>
        <sz val="10"/>
        <rFont val="Arial"/>
        <family val="2"/>
      </rPr>
      <t xml:space="preserve">Otras actividades de distribución de fondos, incluye compañías de convenios de liquidación por adelantado, inversión por cuenta propia, tales
</t>
    </r>
    <r>
      <rPr>
        <sz val="10"/>
        <rFont val="Arial"/>
        <family val="2"/>
      </rPr>
      <t>como empresas de capital de riesgo, clubes de inversión, suscripción de créditos recíprocos, opciones y otras operaciones financieras de cobertura.</t>
    </r>
  </si>
  <si>
    <r>
      <rPr>
        <sz val="10"/>
        <rFont val="Arial"/>
        <family val="2"/>
      </rPr>
      <t xml:space="preserve">Instituciones especiales oficiales, incluye servicio financiero realizado por instituciones que no practican la intermediación monetaria y cuya función
</t>
    </r>
    <r>
      <rPr>
        <sz val="10"/>
        <rFont val="Arial"/>
        <family val="2"/>
      </rPr>
      <t>principal es ofrecer créditos, préstamos, hipotecas, transacciones con tarjetas de crédito, entre otros.</t>
    </r>
  </si>
  <si>
    <r>
      <rPr>
        <sz val="10"/>
        <rFont val="Arial"/>
        <family val="2"/>
      </rPr>
      <t>Otras actividades de servicio financiero, excepto las de seguros y pensiones n.c.p., incluye las actividades de las casas de empeño, concesión de crédito a los consumidores, al igual que las actividades de los prestamistas.</t>
    </r>
  </si>
  <si>
    <r>
      <rPr>
        <sz val="10"/>
        <rFont val="Arial"/>
        <family val="2"/>
      </rPr>
      <t>Otras actividades de servicio financiero, excepto las de seguros y pensiones n.c.p., incluye el otorgamiento de crédito para la adquisición de vivienda por instituciones financieras especializadas que no reciben depósitos como la caja de vivienda militar y las actividades financieras de las cajas de compensación familiar.</t>
    </r>
  </si>
  <si>
    <r>
      <rPr>
        <sz val="10"/>
        <rFont val="Arial"/>
        <family val="2"/>
      </rPr>
      <t>Otras actividades de servicio financiero, excepto las de seguros y pensiones n.c.p., incluye las actividades de giro postal y cajas de ahorro postal, entre otros.</t>
    </r>
  </si>
  <si>
    <r>
      <rPr>
        <sz val="10"/>
        <rFont val="Arial"/>
        <family val="2"/>
      </rPr>
      <t>Otras actividades de servicio financiero, excepto las de seguros y pensiones n.c.p., incluye las actividades de las sociedades de cartera.</t>
    </r>
  </si>
  <si>
    <r>
      <rPr>
        <sz val="10"/>
        <rFont val="Arial"/>
        <family val="2"/>
      </rPr>
      <t xml:space="preserve">Seguros generales, incluye servicios de seguros distintos de los de seguro de vida; además incluye los planes de medicina prepagada, servicios de seguros distintos de los de seguro de vida, como los seguros de accidentes personales, de automóviles, agrícolas, viaje, de aviación y navegación, cumplimiento, educativo, hogar, contra Incendio, terremotos, de minas y petroleros; relacionados con montaje y rotura de maquinarias; de responsabilidad civil; de semovientes; contra sustracción; contra todo
</t>
    </r>
    <r>
      <rPr>
        <sz val="10"/>
        <rFont val="Arial"/>
        <family val="2"/>
      </rPr>
      <t>riesgo para contratistas; de transporte por carretera, marítimo y aéreo; de crédito; de manejo y cumplimiento; de desempleo entre otros.</t>
    </r>
  </si>
  <si>
    <r>
      <rPr>
        <sz val="10"/>
        <rFont val="Arial"/>
        <family val="2"/>
      </rPr>
      <t>Seguros de vida, incluye seguros de vida individual, seguros colectivos de vida y seguros de exequias entre otros.</t>
    </r>
  </si>
  <si>
    <r>
      <rPr>
        <sz val="10"/>
        <rFont val="Arial"/>
        <family val="2"/>
      </rPr>
      <t>Reaseguros, incluye el aseguramiento a compañías de seguros por parte de otra compañía aseguradora, mediante contratos entre el asegurador y un tercero para ceder parte del riesgo.</t>
    </r>
  </si>
  <si>
    <r>
      <rPr>
        <sz val="10"/>
        <rFont val="Arial"/>
        <family val="2"/>
      </rPr>
      <t>Capitalización, incluye la constitución de capitales determinados a través del ahorro, a cambio de desembolsos únicos o periódicos, con posibilidad o sin ella de reembolsos anticipados por medio de sorteos.</t>
    </r>
  </si>
  <si>
    <r>
      <rPr>
        <sz val="10"/>
        <rFont val="Arial"/>
        <family val="2"/>
      </rPr>
      <t xml:space="preserve">Administración de mercados financieros, incluye la administración y supervisión de los mercados financieros por corporaciones independientes de las autoridades públicas, tales como: bolsas de contratos de productos básicos, bolsas de futuros, mercados bursátiles, bolsas de opciones sobre
</t>
    </r>
    <r>
      <rPr>
        <sz val="10"/>
        <rFont val="Arial"/>
        <family val="2"/>
      </rPr>
      <t>acciones o sobre productos básicos.</t>
    </r>
  </si>
  <si>
    <r>
      <rPr>
        <sz val="10"/>
        <rFont val="Arial"/>
        <family val="2"/>
      </rPr>
      <t xml:space="preserve">Administración de mercados financieros, incluye actividades de las bolsas de valores, transacciones en títulos valores; control operativo y técnico del funcionamiento del mercado bursátil, al igual que la canalización de los recursos del público hacia la inversión en empresas (sociedades
</t>
    </r>
    <r>
      <rPr>
        <sz val="10"/>
        <rFont val="Arial"/>
        <family val="2"/>
      </rPr>
      <t>anónimas), mediante su capitalización.</t>
    </r>
  </si>
  <si>
    <r>
      <rPr>
        <sz val="10"/>
        <rFont val="Arial"/>
        <family val="2"/>
      </rPr>
      <t xml:space="preserve">Corretaje de valores y de contratos de productos básicos, incluye operaciones de agentes que intervienen en los mercados financieros en nombre de terceros, comisionistas de bolsa e independientes, corretaje de valores y de contratos de productos básicos y actividades conexas. La
</t>
    </r>
    <r>
      <rPr>
        <sz val="10"/>
        <rFont val="Arial"/>
        <family val="2"/>
      </rPr>
      <t>constitución y administración de los fondos de valores como también las actividades de las sociedades comisionistas de bolsa.</t>
    </r>
  </si>
  <si>
    <r>
      <rPr>
        <sz val="10"/>
        <rFont val="Arial"/>
        <family val="2"/>
      </rPr>
      <t xml:space="preserve">Otras actividades relacionadas con el mercado de valores, incluye
</t>
    </r>
    <r>
      <rPr>
        <sz val="10"/>
        <rFont val="Arial"/>
        <family val="2"/>
      </rPr>
      <t>actividades de las sociedades calificadoras de valores, depósitos centralizados de valores y actividades conexas.</t>
    </r>
  </si>
  <si>
    <r>
      <rPr>
        <sz val="10"/>
        <rFont val="Arial"/>
        <family val="2"/>
      </rPr>
      <t>Actividades de las casas de cambio, incluye operaciones de cambio relacionadas con el envío o recepción de giros y remesas en moneda extranjera; compra y venta de divisas tanto a los intermediarios del mercado cambiario como las destinadas al proceso de importación y de exportación de bienes e inversiones de capital e inversiones de capital en el exterior.</t>
    </r>
  </si>
  <si>
    <r>
      <rPr>
        <sz val="10"/>
        <rFont val="Arial"/>
        <family val="2"/>
      </rPr>
      <t>Actividades de los profesionales de compra y venta de divisas, incluye la compra y venta de manera profesional de divisas en efectivo y cheques de viajero desarrollado exclusivamente por residentes en el país, en un establecimiento de comercio con jurisdicción en la zona donde va a prestar el servicio, el cual debe tener una ventanilla para atención al público.</t>
    </r>
  </si>
  <si>
    <r>
      <rPr>
        <sz val="10"/>
        <rFont val="Arial"/>
        <family val="2"/>
      </rPr>
      <t xml:space="preserve">Otras actividades auxiliares de las actividades de servicios financieros n.c.p., incluye las actividades de servicios financieros no clasificadas en otra parte, incluso las actividades de tramitación y liquidación de transacciones financieras, asesoramiento financiero en inversiones,
</t>
    </r>
    <r>
      <rPr>
        <sz val="10"/>
        <rFont val="Arial"/>
        <family val="2"/>
      </rPr>
      <t>actividades de asesores y corredores hipotecarios; mesas de dinero, evaluadores de riesgo financiero, entre otros.</t>
    </r>
  </si>
  <si>
    <r>
      <rPr>
        <sz val="10"/>
        <rFont val="Arial"/>
        <family val="2"/>
      </rPr>
      <t xml:space="preserve">Actividades de administración de fondos, incluye servicios de administración fiduciaria y de custodia a cambio de una retribución o por contrata, administración de fondos de pensiones y fondos de cesantías;
</t>
    </r>
    <r>
      <rPr>
        <sz val="10"/>
        <rFont val="Arial"/>
        <family val="2"/>
      </rPr>
      <t>administración de fondos mutuos de inversión y otros fondos de inversión.</t>
    </r>
  </si>
  <si>
    <r>
      <rPr>
        <sz val="10"/>
        <rFont val="Arial"/>
        <family val="2"/>
      </rPr>
      <t xml:space="preserve">Actividades inmobiliarias realizadas con bienes propios o arrendados, incluye compra, venta, administración, alquiler y/o arrendamiento de bienes inmuebles amoblados o no, tales como: inmuebles residenciales e inmuebles no residenciales e incluso salas de exposiciones, salas cinematográficas, instalaciones para almacenamiento, centros comerciales
</t>
    </r>
    <r>
      <rPr>
        <sz val="10"/>
        <rFont val="Arial"/>
        <family val="2"/>
      </rPr>
      <t>y terrenos; el suministro de espacio solo para albergue de animales; promoción y comercialización de proyectos inmobiliarios</t>
    </r>
  </si>
  <si>
    <r>
      <rPr>
        <sz val="10"/>
        <rFont val="Arial"/>
        <family val="2"/>
      </rPr>
      <t xml:space="preserve">Actividades inmobiliarias realizadas a cambio de una retribución o por contrata, incluye compra, venta, administración, alquiler y/o arrendamiento de bienes inmuebles, valuación inmobiliaria, promoción y comercialización de proyectos inmobiliarios, consultoría inmobiliaria, consultoría,
</t>
    </r>
    <r>
      <rPr>
        <sz val="10"/>
        <rFont val="Arial"/>
        <family val="2"/>
      </rPr>
      <t>administración de condominios, conjuntos residenciales, centros comerciales y plazas de mercado, zonas francas, entre otros.</t>
    </r>
  </si>
  <si>
    <r>
      <rPr>
        <sz val="10"/>
        <rFont val="Arial"/>
        <family val="2"/>
      </rPr>
      <t xml:space="preserve">Actividades jurídicas, incluye el de representación de los intereses de las partes, sea o no ante tribunales u otros órganos judiciales, realizadas por abogados o bajo la supervisión de abogados: asesoramiento y representación en procedimientos civiles, penales, conflictos comerciales y laborales, asesoramiento en preparación de documentos jurídicos que comprende escrituras de constitución, contratos de sociedad y documentos similares para la formación de sociedades, trámites de patentes y derechos de autor, fideicomisos, actividades de notarios
</t>
    </r>
    <r>
      <rPr>
        <sz val="10"/>
        <rFont val="Arial"/>
        <family val="2"/>
      </rPr>
      <t>públicos, ejecutores judiciales, árbitros y curadores urbanos.</t>
    </r>
  </si>
  <si>
    <r>
      <rPr>
        <sz val="10"/>
        <rFont val="Arial"/>
        <family val="2"/>
      </rPr>
      <t xml:space="preserve">Actividades de contabilidad, teneduría de libros, auditoría financiera y asesoría tributaria, incluye el registro contable de transacciones comerciales de empresas y otras entidades, auditoría de los estados financieros, el procesamiento y liquidación de nómina, certificación de los estados financieros, declaraciones tributarias y de impuestos de personas
</t>
    </r>
    <r>
      <rPr>
        <sz val="10"/>
        <rFont val="Arial"/>
        <family val="2"/>
      </rPr>
      <t>naturales y jurídicas, asesoramiento y representación de clientes ante las autoridades tributarias.</t>
    </r>
  </si>
  <si>
    <r>
      <rPr>
        <sz val="10"/>
        <rFont val="Arial"/>
        <family val="2"/>
      </rPr>
      <t xml:space="preserve">Actividades de administración empresarial, incluye la supervisión, la gestión de otras unidades de la misma compañía o empresa; la planificación estratégica u organizativa, la toma de decisiones y el control operativo y la gestión de las operaciones corrientes, en sedes
</t>
    </r>
    <r>
      <rPr>
        <sz val="10"/>
        <rFont val="Arial"/>
        <family val="2"/>
      </rPr>
      <t>administrativas principales y/o centrales, oficinas regionales, oficinas subsidiarias de gestión.</t>
    </r>
  </si>
  <si>
    <r>
      <rPr>
        <sz val="10"/>
        <rFont val="Arial"/>
        <family val="2"/>
      </rPr>
      <t xml:space="preserve">Actividades de consultoría de gestión, incluye asesoría, orientación y asistencia operacional a empresas y otras organizaciones sobre cuestiones de gestión, como la planificación estratégica y organizacional; temas de decisión de carácter financiero; objetivos y políticas de comercialización; planificación de la producción; políticas, prácticas y planificación de derechos humanos. Asesoramiento, orientación y asistencia operativa a las empresas y a la administración pública en materia de: relaciones públicas y comunicaciones, actividades de lobby, procedimientos contables, programas de contabilidad de costos, procedimientos de control presupuestario. Las zonas francas, es decir, las unidades económicas que se dedican a la promoción, creación, desarrollo y administración del proceso de industrialización de bienes y la prestación
</t>
    </r>
    <r>
      <rPr>
        <sz val="10"/>
        <rFont val="Arial"/>
        <family val="2"/>
      </rPr>
      <t>de servicios destinados prioritariamente a los mercados externos.</t>
    </r>
  </si>
  <si>
    <r>
      <rPr>
        <sz val="10"/>
        <rFont val="Arial"/>
        <family val="2"/>
      </rPr>
      <t xml:space="preserve">Actividades de arquitectura e ingeniería y otras actividades conexas de consultoría técnica, incluye actividades de consultoría de arquitectura: diseño de edificios y dibujo de planos de construcción, planificación urbana y arquitectura paisajista, diseño de ingeniería consultoría relativas a: maquinaria, procesos y plantas industriales, ingeniería civil, hidráulica y de tráfico, proyectos de ordenación hídrica, proyectos de ingeniería eléctrica sin presencia en las instalaciones donde se desarrolla el proyecto (sin
</t>
    </r>
    <r>
      <rPr>
        <sz val="10"/>
        <rFont val="Arial"/>
        <family val="2"/>
      </rPr>
      <t>intervención directa en obras).</t>
    </r>
  </si>
  <si>
    <r>
      <rPr>
        <sz val="10"/>
        <rFont val="Arial"/>
        <family val="2"/>
      </rPr>
      <t xml:space="preserve">Investigaciones y desarrollo experimental en el campo de las ciencias
</t>
    </r>
    <r>
      <rPr>
        <sz val="10"/>
        <rFont val="Arial"/>
        <family val="2"/>
      </rPr>
      <t>naturales y la ingeniería, incluye investigación en la ingeniería en ciencias naturales, ingeniería y tecnología y aquellas de carácter interdisciplinario,</t>
    </r>
  </si>
  <si>
    <r>
      <rPr>
        <sz val="10"/>
        <rFont val="Arial"/>
        <family val="2"/>
      </rPr>
      <t xml:space="preserve">Publicidad, incluye servicios de asesoría, servicios creativos, producción de material publicitario y utilización de los medios de difusión, creación y realización de campañas de publicidad; creación y colocación de anuncios en periódicos, revistas, programas de radio, televisión, internet y otros medios de difusión, de anuncios de publicidad exterior y publicidad aérea.
</t>
    </r>
    <r>
      <rPr>
        <sz val="10"/>
        <rFont val="Arial"/>
        <family val="2"/>
      </rPr>
      <t xml:space="preserve">Representación de medios de difusión, a saber, venta de tiempo y espacio en diversos medios de difusión interesados en la obtención de anuncios, distribución y entrega de material publicitario o muestras, alquiler de espacios publicitarios en vallas publicitarias, etcétera, creación de stands y otras estructuras y sitios de exhibición, manejo de campañas de mercadeo promoción de productos, comercialización en puntos de venta, publicidad
</t>
    </r>
    <r>
      <rPr>
        <sz val="10"/>
        <rFont val="Arial"/>
        <family val="2"/>
      </rPr>
      <t>directa vía correo, consultoría en comercialización.</t>
    </r>
  </si>
  <si>
    <r>
      <rPr>
        <sz val="10"/>
        <rFont val="Arial"/>
        <family val="2"/>
      </rPr>
      <t xml:space="preserve">Estudios de mercado y realización de encuestas de opinión pública, incluye estudios sobre posibilidades de comercialización, de aceptación y el grado de conocimiento de los productos y hábitos de compra de los consumidores, con el fin de promover las ventas y desarrollar nuevos productos, incluyendo el análisis estadístico de los resultados, encuestas
</t>
    </r>
    <r>
      <rPr>
        <sz val="10"/>
        <rFont val="Arial"/>
        <family val="2"/>
      </rPr>
      <t>de opinión pública, acerca de temas políticos, económicos y sociales y el análisis estadístico de los resultados de estas encuestas.</t>
    </r>
  </si>
  <si>
    <r>
      <rPr>
        <sz val="10"/>
        <rFont val="Arial"/>
        <family val="2"/>
      </rPr>
      <t xml:space="preserve">Otras actividades profesionales, científicas y técnicas n.c.p., incluye actividades de traducción e interpretación, intermediación en materia de patentes, consultoría y asesoramiento técnico sin presencia en áreas o instalaciones operativas; actividades de traducción e interpretación; actividades realizadas por agencias en nombre de particulares para obtener contratos de actuación en películas, obras de teatro y otros
</t>
    </r>
    <r>
      <rPr>
        <sz val="10"/>
        <rFont val="Arial"/>
        <family val="2"/>
      </rPr>
      <t>espectáculos culturales y deportivos, y para ofertar libros, guiones, obras de arte, fotografías, etc., a editores, productores, etcétera</t>
    </r>
  </si>
  <si>
    <r>
      <rPr>
        <sz val="10"/>
        <rFont val="Arial"/>
        <family val="2"/>
      </rPr>
      <t>Alquiler de videos y discos, incluye el alquiler de videos, discos, grabaciones, CD, DVD, Blue Ray y similares.</t>
    </r>
  </si>
  <si>
    <r>
      <rPr>
        <sz val="10"/>
        <rFont val="Arial"/>
        <family val="2"/>
      </rPr>
      <t>Alquiler y arrendamiento de otros efectos personales y enseres domésticos n.c.p., incluye alquiler de muebles, utensilios de cocina, vajillas, aparatos eléctricos, joyas, instrumentos musicales, material de escenografía, vestuario, herramienta para reparaciones domésticas, libros, periódicos y revistas.</t>
    </r>
  </si>
  <si>
    <r>
      <rPr>
        <sz val="10"/>
        <rFont val="Arial"/>
        <family val="2"/>
      </rPr>
      <t>Alquiler y arrendamiento de otros efectos personales y enseres domésticos n.c.p., incluye: alquiler de maquinaria y equipo de bricolaje, flores artificiales y plantas, equipo electrónico.</t>
    </r>
  </si>
  <si>
    <r>
      <rPr>
        <sz val="10"/>
        <rFont val="Arial"/>
        <family val="2"/>
      </rPr>
      <t xml:space="preserve">Arrendamiento de propiedad intelectual y productos similares, excepto obras protegidas por derechos de autor, incluye el arrendamiento de productos de propiedad intelectual (excepto obras protegidas por derechos de autor, como libros o software), percepción de regalías o derechos de licencias, entidades patentadas, marca de fábricas o de comercio o marcas de servicio, nombres comerciales, exploración y evaluación de
</t>
    </r>
    <r>
      <rPr>
        <sz val="10"/>
        <rFont val="Arial"/>
        <family val="2"/>
      </rPr>
      <t>recursos minerales, franquicias.</t>
    </r>
  </si>
  <si>
    <r>
      <rPr>
        <sz val="10"/>
        <rFont val="Arial"/>
        <family val="2"/>
      </rPr>
      <t xml:space="preserve">Actividades de agencias de empleo, incluye búsqueda, selección, ubicación de personal, incluyendo personal ejecutivo, actualización de listas de vacantes y la remisión o colocación de candidatos a empleos, cuando las personas remitidas o colocadas no son empleados de las
</t>
    </r>
    <r>
      <rPr>
        <sz val="10"/>
        <rFont val="Arial"/>
        <family val="2"/>
      </rPr>
      <t>agencias de empleo, oficinas de casting.</t>
    </r>
  </si>
  <si>
    <r>
      <rPr>
        <sz val="10"/>
        <rFont val="Arial"/>
        <family val="2"/>
      </rPr>
      <t>Actividades de agencias de empleo, incluye agencias de ubicación de empleos por internet.</t>
    </r>
  </si>
  <si>
    <r>
      <rPr>
        <sz val="10"/>
        <rFont val="Arial"/>
        <family val="2"/>
      </rPr>
      <t xml:space="preserve">Actividades de las agencias de viaje, incluye agencias de viajes, principalmente encargadas de la venta de viajes, paquetes turísticos; transporte y servicios de alojamiento al por mayor o al por menor al público
</t>
    </r>
    <r>
      <rPr>
        <sz val="10"/>
        <rFont val="Arial"/>
        <family val="2"/>
      </rPr>
      <t>en general y a clientes comerciales.</t>
    </r>
  </si>
  <si>
    <r>
      <rPr>
        <sz val="10"/>
        <rFont val="Arial"/>
        <family val="2"/>
      </rPr>
      <t xml:space="preserve">Actividades de operadores turísticos, incluye la organización de paquetes de servicios de viajes para su venta a través de agencias de viajes o por los propios operadores turísticos. Esos viajes organizados pueden incluir uno o varios de los elementos siguientes: Transporte, Alojamiento, Comidas, Visitas a museos, lugares históricos o culturales y asistencia a
</t>
    </r>
    <r>
      <rPr>
        <sz val="10"/>
        <rFont val="Arial"/>
        <family val="2"/>
      </rPr>
      <t>espectáculos teatrales, musicales o deportivos.</t>
    </r>
  </si>
  <si>
    <r>
      <rPr>
        <sz val="10"/>
        <rFont val="Arial"/>
        <family val="2"/>
      </rPr>
      <t xml:space="preserve">Otros servicios de reserva y actividades relacionadas, incluye servicios de reservas relacionados con los viajes: reservas de transporte, hoteles, restaurantes, alquiler de automóviles, entretenimiento y deporte y otras reservas conexas de agencias de transporte y la prestación de servicios de asistencia a los visitantes: suministro a los clientes de información sobre
</t>
    </r>
    <r>
      <rPr>
        <sz val="10"/>
        <rFont val="Arial"/>
        <family val="2"/>
      </rPr>
      <t>los viajes, actividades de guías de turismo, actividades de promoción turística.</t>
    </r>
  </si>
  <si>
    <r>
      <rPr>
        <sz val="10"/>
        <rFont val="Arial"/>
        <family val="2"/>
      </rPr>
      <t xml:space="preserve">Otros servicios de reserva y actividades relacionadas, incluye prestación de servicios de intercambio en régimen de tiempo compartido o
</t>
    </r>
    <r>
      <rPr>
        <sz val="10"/>
        <rFont val="Arial"/>
        <family val="2"/>
      </rPr>
      <t>multipropiedad, actividades de venta de tiquetes para actividades de diversión y entretenimiento.</t>
    </r>
  </si>
  <si>
    <r>
      <rPr>
        <sz val="10"/>
        <rFont val="Arial"/>
        <family val="2"/>
      </rPr>
      <t>Actividades de centros de llamadas (Call center) incluye las actividades de centros que atienden a llamadas de clientes utilizando operadores humanos, sistemas de distribución automática de llamadas, sistemas informatizados de telefonía, sistemas interactivos de respuesta de voz, recibir pedidos, proporcionar información sobre productos, responder a solicitudes de asistencia de los clientes o atender reclamaciones.</t>
    </r>
  </si>
  <si>
    <r>
      <rPr>
        <sz val="10"/>
        <rFont val="Arial"/>
        <family val="2"/>
      </rPr>
      <t>Organización de convenciones y eventos comerciales, incluye organización, promoción y/o gestión acontecimientos tales como exposiciones empresariales o comerciales, convenciones, conferencias y reuniones, estén incluidas o no la gestión de esas instalaciones y la dotación de personal necesario para su funcionamiento.</t>
    </r>
  </si>
  <si>
    <r>
      <rPr>
        <sz val="10"/>
        <rFont val="Arial"/>
        <family val="2"/>
      </rPr>
      <t>Actividades de agencias de cobranza y oficinas de calificación crediticia, incluye cobro de cartera; el cobro de cantidades adeudadas y la entrega de esos fondos a los clientes, como servicios de cobro de facturas o de deudas.</t>
    </r>
  </si>
  <si>
    <r>
      <rPr>
        <sz val="10"/>
        <rFont val="Arial"/>
        <family val="2"/>
      </rPr>
      <t xml:space="preserve">Otras actividades de servicio de apoyo a las empresas n.c.p., incluye la presentación de informes textuales y grabaciones con estenotipo en procedimientos legales y la trascripción posterior de los materiales grabados como reportes de corte (judiciales) o servicios de grabación de estenotipia y servicios públicos de estenografía, subtitulación en tiempo real (es decir, simultáneo) de reuniones y conferencias por televisión en vivo y actividades de subastadores independientes; administración de
</t>
    </r>
    <r>
      <rPr>
        <sz val="10"/>
        <rFont val="Arial"/>
        <family val="2"/>
      </rPr>
      <t>programas de fidelidad.</t>
    </r>
  </si>
  <si>
    <r>
      <rPr>
        <sz val="10"/>
        <rFont val="Arial"/>
        <family val="2"/>
      </rPr>
      <t>Otras actividades de soporte típicamente provistas a los negocios no clasificados en otra parte.</t>
    </r>
  </si>
  <si>
    <r>
      <rPr>
        <sz val="10"/>
        <rFont val="Arial"/>
        <family val="2"/>
      </rPr>
      <t xml:space="preserve">Actividades legislativas de la administración pública, incluye el desempeño de las funciones gubernamentales de carácter legislativo, que son realizadas por unidades administrativas que forman parte del Congreso de la República o de los organismos centrales, regionales y locales encargados de las funciones. Estas actividades están relacionadas con la facultad expresa de reformar la Constitución, la formulación, interpretación, reforma, aprobación y derogación de las leyes, acuerdos, ordenanzas y otros, además del ejercicio del control político sobre el gobierno y la administración, gubernamentales de carácter legislativo. La rama legislativa tiene, entre otras, tres grandes funciones: La expedición de las leyes o función legislativa, el control político sobre el gobierno y la administración, la función constituyente. El Congreso tiene otras funciones: La función judicial, la función electoral, la función administrativa, la función
</t>
    </r>
    <r>
      <rPr>
        <sz val="10"/>
        <rFont val="Arial"/>
        <family val="2"/>
      </rPr>
      <t>de protocolo.</t>
    </r>
  </si>
  <si>
    <r>
      <rPr>
        <sz val="10"/>
        <rFont val="Arial"/>
        <family val="2"/>
      </rPr>
      <t xml:space="preserve">Actividades ejecutivas de la administración pública, incluye el desempeño de las funciones gubernamentales de carácter ejecutivo, desarrolladas por
</t>
    </r>
    <r>
      <rPr>
        <sz val="10"/>
        <rFont val="Arial"/>
        <family val="2"/>
      </rPr>
      <t>los órganos y organismos centrales, regionales y locales.</t>
    </r>
  </si>
  <si>
    <r>
      <rPr>
        <sz val="10"/>
        <rFont val="Arial"/>
        <family val="2"/>
      </rPr>
      <t>Actividades ejecutivas de la administración pública, incluye las actividades administrativas de los organismos de defensa y seguridad.</t>
    </r>
  </si>
  <si>
    <r>
      <rPr>
        <sz val="10"/>
        <rFont val="Arial"/>
        <family val="2"/>
      </rPr>
      <t xml:space="preserve">Actividades ejecutivas de la administración pública, incluye la administración y supervisión de asuntos financieros y fiscales, tales como: aplicación de sistemas de impuestos, recaudo, fiscalización, liquidación, cobro, devolución y sanción de impuestos sobre bienes, investigación de casos de evasión de impuestos, administración de los derechos de aduana y demás impuestos al comercio exterior; la ejecución presupuestal y administración de la hacienda y la deuda pública; obtención y recepción de
</t>
    </r>
    <r>
      <rPr>
        <sz val="10"/>
        <rFont val="Arial"/>
        <family val="2"/>
      </rPr>
      <t>fondos y la fiscalización de su desembolso.</t>
    </r>
  </si>
  <si>
    <r>
      <rPr>
        <sz val="10"/>
        <rFont val="Arial"/>
        <family val="2"/>
      </rPr>
      <t xml:space="preserve">Actividades ejecutivas de la administración pública, incluye la administración y funcionamiento de servicios de planificación económica y social; la producción y difusión de las estadísticas generales; la coordinación e integración de los servicios estadísticos nacionales y territoriales; la aplicación de la política general de investigación y
</t>
    </r>
    <r>
      <rPr>
        <sz val="10"/>
        <rFont val="Arial"/>
        <family val="2"/>
      </rPr>
      <t>desarrollo (de carácter civil) y la administración de los fondos pertinentes.</t>
    </r>
  </si>
  <si>
    <r>
      <rPr>
        <sz val="10"/>
        <rFont val="Arial"/>
        <family val="2"/>
      </rPr>
      <t xml:space="preserve">Actividades ejecutivas de la administración pública, incluye los servicios de personal y otras actividades de servicios generales: administración de servicios de personal en general, estén o no relacionados con una función concreta; la formulación y aplicación de normas y procedimientos generales de personal en materia de métodos de selección, calificación y ascenso, descripción de funciones, evaluación y clasificación, aplicación de reglamentos de personal, entre otros; la administración, la dirección y el respaldo de servicios generales: servicios de suministro y compra centralizados; conservación y custodia de registros y archivos públicos; la administración de edificios de propiedad pública u ocupados por la
</t>
    </r>
    <r>
      <rPr>
        <sz val="10"/>
        <rFont val="Arial"/>
        <family val="2"/>
      </rPr>
      <t>administración pública.</t>
    </r>
  </si>
  <si>
    <r>
      <rPr>
        <sz val="10"/>
        <rFont val="Arial"/>
        <family val="2"/>
      </rPr>
      <t xml:space="preserve">Regulación de las actividades de organismos que prestan servicios de salud, educativos, culturales y otros servicios sociales, excepto servicios de seguridad social, incluye la administración pública de programas destinados a aumentar el bienestar social de la comunidad en materia de: salud, educación, cultura, deporte, servicios recreativos, medio ambiente, vivienda y servicios sociales, administración de programas de vivienda, tales como Ministerios, Superintendencias y comisión de regulación entre
</t>
    </r>
    <r>
      <rPr>
        <sz val="10"/>
        <rFont val="Arial"/>
        <family val="2"/>
      </rPr>
      <t>otros.</t>
    </r>
  </si>
  <si>
    <r>
      <rPr>
        <sz val="10"/>
        <rFont val="Arial"/>
        <family val="2"/>
      </rPr>
      <t xml:space="preserve">Actividades reguladoras y facilitadoras de la actividad económica, incluye la administración y regulación pública, incluyendo la concesión de subvenciones de los diferentes sectores económicos, administración de las políticas de investigación y desarrollo destinadas a mejorar los resultados económicos y de los fondos correspondientes; la administración de las actividades laborales generales y la ejecución de medidas de política de desarrollo regional; la ejecución de medidas de política de desarrollo
</t>
    </r>
    <r>
      <rPr>
        <sz val="10"/>
        <rFont val="Arial"/>
        <family val="2"/>
      </rPr>
      <t>regional;</t>
    </r>
  </si>
  <si>
    <r>
      <rPr>
        <sz val="10"/>
        <rFont val="Arial"/>
        <family val="2"/>
      </rPr>
      <t xml:space="preserve">Actividades de otros órganos de control, incluye los órganos de control que son instituciones del Estado que no pertenecen a ninguna rama del poder público y cuentan con autonomía administrativa y presupuestal para adelantar las funciones que la Constitución les asigna tales como: la Contraloría, la Procuraduría, la Defensoría del Pueblo, la Organización Electoral. Incluye las actividades realizadas por los órganos independientes que se encargan de cumplir funciones del Estado diferentes a las realizadas por las ramas del Poder Público, La protección y promoción de los derechos humanos, la protección del interés público y la vigilancia de la conducta oficial de quienes desempeñan funciones públicas; La vigilancia de la gestión fiscal realizada por la administración y de los particulares o entidades que manejen fondos o bienes de la nación; La organización de las elecciones, su dirección y vigilancia, así como lo
</t>
    </r>
    <r>
      <rPr>
        <sz val="10"/>
        <rFont val="Arial"/>
        <family val="2"/>
      </rPr>
      <t>relativo a la identidad de las personas.</t>
    </r>
  </si>
  <si>
    <r>
      <rPr>
        <sz val="10"/>
        <rFont val="Arial"/>
        <family val="2"/>
      </rPr>
      <t xml:space="preserve">Relaciones exteriores, incluye la administración y el funcionamiento del Ministerio de Relaciones Exteriores y las misiones diplomáticas y consulares en el extranjero ante organizaciones internacionales; La administración, la dirección y el respaldo de servicios informativos y culturales que se prestan en el extranjero; el suministro de ayuda a otros países, sea efectuado o no por conducto de organizaciones internacionales; la prestación de ayuda militar a otros países; la gestión de asuntos relacionados con el comercio exterior, la financiación internacional y cuestiones de carácter técnico; la asistencia internacional como
</t>
    </r>
    <r>
      <rPr>
        <sz val="10"/>
        <rFont val="Arial"/>
        <family val="2"/>
      </rPr>
      <t>programas de socorro a refugiados y de lucha contra el hambre. La entidad que se incluye en esta clase: Ministerio de Relaciones Exteriores.</t>
    </r>
  </si>
  <si>
    <r>
      <rPr>
        <sz val="10"/>
        <rFont val="Arial"/>
        <family val="2"/>
      </rPr>
      <t>Educación básica primaria, incluye los grados 1, 2, 3, 4 y 5; la educación especial para niños y jóvenes con discapacidad o con capacidades excepcionales; educación impartida en escuelas y academias militares, grupos étnicos, población campesina y rural, los programas de alfabetización para adultos.</t>
    </r>
  </si>
  <si>
    <r>
      <rPr>
        <sz val="10"/>
        <rFont val="Arial"/>
        <family val="2"/>
      </rPr>
      <t xml:space="preserve">Educación básica secundaria, incluye los grados 6, 7, 8 y 9, que constituyen el segundo ciclo de la educación básica. la educación especial para estudiantes con discapacidad de este nivel; educación impartida en escuelas y academias militares, grupos étnicos, población campesina y rural; la educación para la rehabilitación social, como por ejemplo, la impartida en las escuelas de prisiones; la educación de adultos homologable con grados escolares correspondientes a este nivel, los modelos flexibles de educación como el Sistema de Aprendizaje Tutorial
</t>
    </r>
    <r>
      <rPr>
        <sz val="10"/>
        <rFont val="Arial"/>
        <family val="2"/>
      </rPr>
      <t>(SAT), el Servicio Educativo Rural (SER), la metodología CAFAM, entre otros.</t>
    </r>
  </si>
  <si>
    <r>
      <rPr>
        <sz val="10"/>
        <rFont val="Arial"/>
        <family val="2"/>
      </rPr>
      <t xml:space="preserve">Educación media académica, comprende los grados 10 y 11, de carácter académico. Al culminar este nivel de educación, se obtiene el título de bachiller, que habilita al estudiante para ingresar a la educación superior y al trabajo; Incluye la educación especial para estudiantes con discapacidad de este nivel; educación impartida en escuelas y academias militares, grupos étnicos, población campesina y rural, la educación para la rehabilitación social, como por ejemplo, la impartida en las escuelas de prisiones y modelos flexibles de educación como el Sistema de
</t>
    </r>
    <r>
      <rPr>
        <sz val="10"/>
        <rFont val="Arial"/>
        <family val="2"/>
      </rPr>
      <t>Aprendizaje Tutorial (SAT), el Servicio Educativo Rural (SER), la metodología CAFAM, entre otros.</t>
    </r>
  </si>
  <si>
    <r>
      <rPr>
        <sz val="10"/>
        <rFont val="Arial"/>
        <family val="2"/>
      </rPr>
      <t xml:space="preserve">Educación media técnica y de formación laboral incluye la educación media técnica y de la instrucción para chef, hoteleros y dueños de restaurante, cosmetología y peluquería, reparación de computadores, auxiliar de enfermería, contabilidad, secretariado, mecánica automotriz, escuelas normales superiores entre otros; la educación para grupos étnicos; la educación dirigida a población campesina y rural; la educación especial para estudiantes con discapacidad de este nivel; la educación
</t>
    </r>
    <r>
      <rPr>
        <sz val="10"/>
        <rFont val="Arial"/>
        <family val="2"/>
      </rPr>
      <t>impartida en escuelas; la educación de adultos homologable en grados correspondientes a este nivel</t>
    </r>
  </si>
  <si>
    <r>
      <rPr>
        <sz val="10"/>
        <rFont val="Arial"/>
        <family val="2"/>
      </rPr>
      <t xml:space="preserve">Educación técnica profesional, incluye formación que capacita para trabajos que requieran conocimientos técnicos y competencias en áreas específicas de los sectores de la producción, el requisito de haber culminado el noveno grado de la educación básica o tener el título de bachiller y la prueba Icfes; La formación en instituciones técnicas profesionales, impartida en instituciones facultadas legalmente para
</t>
    </r>
    <r>
      <rPr>
        <sz val="10"/>
        <rFont val="Arial"/>
        <family val="2"/>
      </rPr>
      <t>ofrecer programas de formación en ocupaciones de carácter operativo e instrumental y de especialización en su respectivo campo de acción.</t>
    </r>
  </si>
  <si>
    <r>
      <rPr>
        <sz val="10"/>
        <rFont val="Arial"/>
        <family val="2"/>
      </rPr>
      <t xml:space="preserve">Educación tecnológica, incluye la formación que capacita en  conocimientos tecnológicos y fundamentación científica de un oficio y desarrolla la capacidad de innovación, decisión y gestión; La formación en instituciones tecnológicas, impartida en instituciones de educación superior facultadas legalmente para ofrecer programas de formación en ocupaciones, programas de formación académica, y programas de
</t>
    </r>
    <r>
      <rPr>
        <sz val="10"/>
        <rFont val="Arial"/>
        <family val="2"/>
      </rPr>
      <t>especialización en sus respectivos campos de acción.</t>
    </r>
  </si>
  <si>
    <r>
      <rPr>
        <sz val="10"/>
        <rFont val="Arial"/>
        <family val="2"/>
      </rPr>
      <t xml:space="preserve">Educación de instituciones universitarias o de escuelas tecnológicas, instituciones universitarias o escuelas tecnológicas las facultadas para ofrecer programas de formación en ocupaciones, programas de formación académica en profesiones o disciplinas y programas de especialización hasta el nivel de formación maestría; incluye la enseñanza que ofrece
</t>
    </r>
    <r>
      <rPr>
        <sz val="10"/>
        <rFont val="Arial"/>
        <family val="2"/>
      </rPr>
      <t>fundamentación teórica y metodológica de una profesión y una amplia formación para la dirección, el diseño y la gestión.</t>
    </r>
  </si>
  <si>
    <r>
      <rPr>
        <sz val="10"/>
        <rFont val="Arial"/>
        <family val="2"/>
      </rPr>
      <t xml:space="preserve">Educación de universidades, incluye la enseñanza que ofrece fundamentación teórica y metodológica de una profesión y una amplia formación para la dirección, el diseño y la gestión; La formación en instituciones legalmente reconocidas para desarrollar programas en el campo de investigación científica, producción, desarrollo y transmisión del conocimiento y de la cultura. Debido a su carácter investigativo, este tipo de instituciones son las únicas autorizadas para ofrecer todos los niveles
</t>
    </r>
    <r>
      <rPr>
        <sz val="10"/>
        <rFont val="Arial"/>
        <family val="2"/>
      </rPr>
      <t>de formación: técnico profesional, tecnológico, profesional, especialización, maestría y doctorado.</t>
    </r>
  </si>
  <si>
    <r>
      <rPr>
        <sz val="10"/>
        <rFont val="Arial"/>
        <family val="2"/>
      </rPr>
      <t xml:space="preserve">Formación académica no formal, incluye la educación que se ofrece con el objeto de complementar, actualizar, suplir conocimientos y formar académicamente a través de cursos con programas que tienen un carácter organizado y continuo, aunque no estén sujetos al sistema de niveles y
</t>
    </r>
    <r>
      <rPr>
        <sz val="10"/>
        <rFont val="Arial"/>
        <family val="2"/>
      </rPr>
      <t>grados establecidos en la educación formal.</t>
    </r>
  </si>
  <si>
    <r>
      <rPr>
        <sz val="10"/>
        <rFont val="Arial"/>
        <family val="2"/>
      </rPr>
      <t xml:space="preserve">Enseñanza cultural, incluye actividades de formación artística, teatral y musical. Las clases de piano y otras actividades de formación musical, artística, las escuelas y academias de baile, teatro, bellas artes, artes
</t>
    </r>
    <r>
      <rPr>
        <sz val="10"/>
        <rFont val="Arial"/>
        <family val="2"/>
      </rPr>
      <t>interpretativas y fotografía (excepto las comerciales).</t>
    </r>
  </si>
  <si>
    <r>
      <rPr>
        <sz val="10"/>
        <rFont val="Arial"/>
        <family val="2"/>
      </rPr>
      <t xml:space="preserve">Otros tipos de educación n.c.p., incluye actividades de enseñanza e instrucción especializada como: la educación que no puede asignarse a un nivel determinado, los servicios de tutoría académica, preparación para el ingreso a la universidad, centros de enseñanza cursos de recuperación académica, repaso para exámenes profesionales, las enseñanzas de idiomas y clases de conversación, cursos de repasos para exámenes profesionales, métodos de lectura rápida, formación religiosa,
</t>
    </r>
    <r>
      <rPr>
        <sz val="10"/>
        <rFont val="Arial"/>
        <family val="2"/>
      </rPr>
      <t>autoescuelas, oratoria, la capacitación informática, las escuelas de vuelo, la capacitación de socorrismo, los cursos de supervivencia.</t>
    </r>
  </si>
  <si>
    <r>
      <rPr>
        <sz val="10"/>
        <rFont val="Arial"/>
        <family val="2"/>
      </rPr>
      <t>Actividades de apoyo a la educación, incluye la prestación de servicios no docentes que apoyan los procesos o sistemas educativos, la consultoría educativa, orientación o asesoramiento educativo, auditoría de metodologías de evaluación; de auditoría educativa, los servicios de pruebas (exámenes) educativas, La organización de programas de intercambio de estudiantes.</t>
    </r>
  </si>
  <si>
    <r>
      <rPr>
        <sz val="10"/>
        <rFont val="Arial"/>
        <family val="2"/>
      </rPr>
      <t xml:space="preserve">Actividades de asistencia social sin alojamiento para personas mayores y discapacitadas, incluye los servicios sociales de asesoramiento y de bienestar social. Servicios similares que se prestan a personas de la tercera edad y personas con discapacidad, en sus domicilios o en otros lugares, organizaciones públicas o privadas, organizaciones nacionales o locales de ayuda y especialistas en servicios de asesoramiento: visita a ancianos enfermos, actividades de atención diurna para ancianos y adultos con discapacidad, actividades de adiestramiento y readaptación profesional para personas con discapacidad, siempre que el componente
</t>
    </r>
    <r>
      <rPr>
        <sz val="10"/>
        <rFont val="Arial"/>
        <family val="2"/>
      </rPr>
      <t>de educación sea limitado.</t>
    </r>
  </si>
  <si>
    <r>
      <rPr>
        <sz val="10"/>
        <rFont val="Arial"/>
        <family val="2"/>
      </rPr>
      <t xml:space="preserve">Otras actividades de asistencia social sin alojamiento, incluye las actividades de bienestar social y de orientación para niños y adolescentes, adopción y actividades de prevención contra el maltrato infantil y de otras personas, las actividades de asesoramiento sobre el manejo del presupuesto familiar, orientación matrimonial y familiar, y de asesoramiento en cuestiones crediticias y de deuda, las actividades comunitarias, actividades de guarderías infantiles sin servicio de asesoría con atención diurna para niños, incluidos niños con discapacidad, atención diurna para grupos sociales vulnerables, actividades de beneficencia como recaudación de fondos y de apoyo con fines de asistencia social, de atención a víctimas de desastres, refugiados, inmigrantes, etc., incluido el suministro de alojamiento a esas personas a título temporal o por períodos prolongados, Las actividades de rehabilitación y habilitación profesional para desempleados, siempre que el componente de educación sea limitado, asesoramiento sobre el manejo del presupuesto familiar, orientación matrimonial y familiar, en cuestiones crediticias y de deuda,
</t>
    </r>
    <r>
      <rPr>
        <sz val="10"/>
        <rFont val="Arial"/>
        <family val="2"/>
      </rPr>
      <t>asesoramiento en establecer y hacer valer su derecho a recibir prestaciones de asistencia y seguros sociales.</t>
    </r>
  </si>
  <si>
    <r>
      <rPr>
        <sz val="10"/>
        <rFont val="Arial"/>
        <family val="2"/>
      </rPr>
      <t xml:space="preserve">Creación literaria, incluye escritores generadores de ideas o conceptos relacionados con obras de ficción y literatura científica y técnica, textos
</t>
    </r>
    <r>
      <rPr>
        <sz val="10"/>
        <rFont val="Arial"/>
        <family val="2"/>
      </rPr>
      <t>para piezas de teatro y similares.</t>
    </r>
  </si>
  <si>
    <r>
      <rPr>
        <sz val="10"/>
        <rFont val="Arial"/>
        <family val="2"/>
      </rPr>
      <t xml:space="preserve">Creación teatral, incluye las actividades de elaboración y adaptación de contenidos en la rama del arte escénico previos a la producción o montaje, relacionados con la actuación y representación de historias frente a una
</t>
    </r>
    <r>
      <rPr>
        <sz val="10"/>
        <rFont val="Arial"/>
        <family val="2"/>
      </rPr>
      <t>audiencia usando una combinación de discursos, gestos, escenografía, coreografía, música, sonido, danza y espectáculo.</t>
    </r>
  </si>
  <si>
    <r>
      <rPr>
        <sz val="10"/>
        <rFont val="Arial"/>
        <family val="2"/>
      </rPr>
      <t xml:space="preserve">Creación audiovisual, incluye creación de contenidos para medios de comunicación audiovisuales, especialmente para el cine, la televisión, la radio, animación digital y videojuegos, entre otros, independientemente del
</t>
    </r>
    <r>
      <rPr>
        <sz val="10"/>
        <rFont val="Arial"/>
        <family val="2"/>
      </rPr>
      <t>soporte utilizado (film, video, video digital) y del género (ficción, documental, publicidad, entre otros).</t>
    </r>
  </si>
  <si>
    <r>
      <rPr>
        <sz val="10"/>
        <rFont val="Arial"/>
        <family val="2"/>
      </rPr>
      <t xml:space="preserve">Actividades de bibliotecas y archivos, Las actividades de documentación e información realizadas por bibliotecas de todo tipo, salas de lectura, audio y proyección y archivos públicos abiertos al público en general o a  usuarios especiales como: estudiantes, científicos, empleados o funcionarios de la organización a la que pertenece la biblioteca, y gestión de archivos de la administración pública. Algunas actividades características son: La organización de colecciones bibliográficas, sea o no especializada, catálogo de colecciones, mantenimiento y préstamo de libros, mapas, revistas, periódicos, discos gramofónicos, cintas grabadas, películas, obras de arte, entre otros; las actividades de búsqueda de datos con el fin de atender y cumplir con las solicitudes de información requeridas, los servicios de archivos fotográficos y bancos de imágenes; El
</t>
    </r>
    <r>
      <rPr>
        <sz val="10"/>
        <rFont val="Arial"/>
        <family val="2"/>
      </rPr>
      <t>suministro computarizado de documentación en bibliotecas, archivos.</t>
    </r>
  </si>
  <si>
    <r>
      <rPr>
        <sz val="10"/>
        <rFont val="Arial"/>
        <family val="2"/>
      </rPr>
      <t xml:space="preserve">Actividades y funcionamiento de museos, conservación de edificios y sitios históricos, incluye funcionamiento de museos de arte, orfebrería, muebles, trajes, cerámica, platería, de historia natural y de ciencias, museos tecnológicos, históricos, incluidos los museos militares, otros tipos de
</t>
    </r>
    <r>
      <rPr>
        <sz val="10"/>
        <rFont val="Arial"/>
        <family val="2"/>
      </rPr>
      <t>museos especializados, museos al aire libre.</t>
    </r>
  </si>
  <si>
    <r>
      <rPr>
        <sz val="10"/>
        <rFont val="Arial"/>
        <family val="2"/>
      </rPr>
      <t xml:space="preserve">Actividades de juegos de azar y apuestas, incluye las actividades de organización y prestación de los servicios de juegos de azar y apuestas, incluidos los servicios conexos de distribución: venta de billetes de lotería o de rifas, apuestas permanentes o chance, funcionamiento (explotación) de máquinas de juegos de azar accionados en moneda, apuestas sobre carreras de caballos en el propio hipódromo y otros servicios de apuestas, apuestas en líneas, bingos; La operación de casinos, incluyendo «casinos flotantes»; el funcionamiento de sitios web de juegos de azar virtuales; El funcionamiento de lotería impresa, lotería instantánea y lotería en línea; El funcionamiento (explotación) de juegos localizados tales como bingos,
</t>
    </r>
    <r>
      <rPr>
        <sz val="10"/>
        <rFont val="Arial"/>
        <family val="2"/>
      </rPr>
      <t>video bingos y esferódromos; La venta de boletas para rifas.</t>
    </r>
  </si>
  <si>
    <r>
      <rPr>
        <sz val="10"/>
        <rFont val="Arial"/>
        <family val="2"/>
      </rPr>
      <t xml:space="preserve">Actividades de asociaciones empresariales y de empleadores, incluye, las actividades de las asociaciones cuyos miembros están interesados principalmente en el desarrollo y la prosperidad de las empresas de una determinada rama de actividad empresarial o comercio, incluido el sector agropecuario, o en la situación y el crecimiento económico de una determinada zona geográfica o subdivisión política, independiente de la rama de actividad, federaciones de dichas asociaciones, cámaras de comercio, gremios y asociaciones similares, de difusión de información, establecimiento y fiscalización del cumplimiento de normas profesionales, representación ante organismos públicos, relaciones públicas y negociaciones laborales de las asociaciones empresariales y de
</t>
    </r>
    <r>
      <rPr>
        <sz val="10"/>
        <rFont val="Arial"/>
        <family val="2"/>
      </rPr>
      <t>empleadores.</t>
    </r>
  </si>
  <si>
    <r>
      <rPr>
        <sz val="10"/>
        <rFont val="Arial"/>
        <family val="2"/>
      </rPr>
      <t xml:space="preserve">Actividades de asociaciones profesionales, incluye actividades de: asociaciones de especialistas que participan en actividades culturales, tales como asociaciones de escritores, pintores, artistas de diversos tipos, periodistas, etc., sociedades científicas, la academia de medicina y el colegio de abogados, las asociaciones en que los intereses de los miembros se centran principalmente en una disciplina científica, práctica profesional o campo técnico, tales como asociaciones de médicos, de juristas, de contadores, de ingenieros y arquitectos entre otros, asociaciones de vendedores y agentes de seguros entre otros, difusión de información, establecimiento y fiscalización del cumplimiento de normas
</t>
    </r>
    <r>
      <rPr>
        <sz val="10"/>
        <rFont val="Arial"/>
        <family val="2"/>
      </rPr>
      <t>profesionales, representación ante organismos públicos y relaciones públicas de las asociaciones profesionales,</t>
    </r>
  </si>
  <si>
    <r>
      <rPr>
        <sz val="10"/>
        <rFont val="Arial"/>
        <family val="2"/>
      </rPr>
      <t>Actividades de asociaciones religiosas, incluye actividades de: asociaciones religiosas o de particulares que proporcionan servicios directamente a los fieles en las iglesias, mezquitas, templos, sinagogas y otros lugares de culto, monasterios, conventos y asociaciones similares, de retiros religiosos y servicios religiosos funerarios.</t>
    </r>
  </si>
  <si>
    <r>
      <rPr>
        <sz val="10"/>
        <rFont val="Arial"/>
        <family val="2"/>
      </rPr>
      <t xml:space="preserve">Actividades de otras asociaciones n.c.p., incluye las actividades de asociaciones que no están directamente afiliadas a un partido político, que promueven una causa o temática pública mediante campañas de educación al público, influencia política, recaudación de fondos, entre otros iniciativa de los ciudadanos y movimientos de protesta, ambientales y ecológicos; asociaciones de consumidores, asociaciones de automovilistas, asociaciones con fines patrióticos, incluyendo asociaciones de veteranos de guerra, asociaciones para la protección y el mejoramiento de grupos especiales, por ejemplo, grupos étnicos y grupos minoritarios, asociaciones de jóvenes, clubes y asociaciones fraternales de estudiantes;
</t>
    </r>
    <r>
      <rPr>
        <sz val="10"/>
        <rFont val="Arial"/>
        <family val="2"/>
      </rPr>
      <t>actividades de servicios para la caza ordinaria mediante trampas.</t>
    </r>
  </si>
  <si>
    <r>
      <rPr>
        <sz val="10"/>
        <rFont val="Arial"/>
        <family val="2"/>
      </rPr>
      <t>Actividades de otras asociaciones n.c.p., incluye asociaciones de apoyo a servicios comunitarios y educativos n.c.p.,</t>
    </r>
  </si>
  <si>
    <r>
      <rPr>
        <sz val="10"/>
        <rFont val="Arial"/>
        <family val="2"/>
      </rPr>
      <t xml:space="preserve">Actividades de otras asociaciones n.c.p., incluye actividades culturales o recreativas, o reúnen a personas que comparten una afición (diferente a deportes o juegos), como clubes de poesía, literarios o de libros, clubes de historia, clubes de jardinería, clubes de cine y fotografía, clubes de música y arte, clubes de artesanía y de coleccionistas, entre otros; clubes sociales, aun aquellos que combinan la parte social y la práctica deportiva;
</t>
    </r>
    <r>
      <rPr>
        <sz val="10"/>
        <rFont val="Arial"/>
        <family val="2"/>
      </rPr>
      <t>clubes rotarios, leones y logias masónicas, entre otros.</t>
    </r>
  </si>
  <si>
    <r>
      <rPr>
        <sz val="10"/>
        <rFont val="Arial"/>
        <family val="2"/>
      </rPr>
      <t xml:space="preserve">Reparación de muebles y accesorios para el hogar, incluye retapizado,
</t>
    </r>
    <r>
      <rPr>
        <sz val="10"/>
        <rFont val="Arial"/>
        <family val="2"/>
      </rPr>
      <t>acabado, reparación y restauración de muebles y accesorios domésticos; de oficina y de cuero; montaje de muebles no empotrados.</t>
    </r>
  </si>
  <si>
    <r>
      <rPr>
        <sz val="10"/>
        <rFont val="Arial"/>
        <family val="2"/>
      </rPr>
      <t>Mantenimiento y reparación de otros efectos personales y enseres domésticos, incluye la reparación de otros efectos personales (estilógrafos, lapiceros) y de otros efectos personales y enseres domésticos, el arreglo de prendas de vestir de todo tipo (tela, cuero, gamuza, etc.), accesorios y calzado., afinación de pianos, prestación de servicios de duplicado de llaves, reparación de libros.</t>
    </r>
  </si>
  <si>
    <r>
      <rPr>
        <sz val="10"/>
        <rFont val="Arial"/>
        <family val="2"/>
      </rPr>
      <t xml:space="preserve">Peluquería y otros tratamientos de belleza, incluye el lavado, despuntado y corte, peinado, tintura, colorante, ondulado, alisado de cabello y otras actividades similares para hombres y mujeres, La afeitada y recorte de la barba, la colocación de uñas y pestañas postizas, entre otros, masaje facial, manicura y pedicura, maquillaje, entre otros, maquillaje permanente
</t>
    </r>
    <r>
      <rPr>
        <sz val="10"/>
        <rFont val="Arial"/>
        <family val="2"/>
      </rPr>
      <t>(tatuado).</t>
    </r>
  </si>
  <si>
    <r>
      <rPr>
        <sz val="10"/>
        <rFont val="Arial"/>
        <family val="2"/>
      </rPr>
      <t>Otras actividades de servicios personales n.c.p., incluye baños turcos, sauna y baños de vapor.</t>
    </r>
  </si>
  <si>
    <r>
      <rPr>
        <sz val="10"/>
        <rFont val="Arial"/>
        <family val="2"/>
      </rPr>
      <t xml:space="preserve">Otras actividades de servicios personales n.c.p. Incluye agencias de
</t>
    </r>
    <r>
      <rPr>
        <sz val="10"/>
        <rFont val="Arial"/>
        <family val="2"/>
      </rPr>
      <t>contratación de acompañantes, servicios de citas, y los servicios de agencias matrimoniales.</t>
    </r>
  </si>
  <si>
    <r>
      <rPr>
        <sz val="10"/>
        <rFont val="Arial"/>
        <family val="2"/>
      </rPr>
      <t>Otras actividades de servicios personales n.c.p, incluye Las actividades de astrología y espiritismo</t>
    </r>
  </si>
  <si>
    <r>
      <rPr>
        <sz val="10"/>
        <rFont val="Arial"/>
        <family val="2"/>
      </rPr>
      <t>Otras actividades de servicios personales n.c.p., incluye las actividades de asociaciones genealógicas</t>
    </r>
  </si>
  <si>
    <r>
      <rPr>
        <sz val="10"/>
        <rFont val="Arial"/>
        <family val="2"/>
      </rPr>
      <t>Otras actividades de servicios personales n.c.p., incluye las actividades de limpiabotas, porteadores de maletas, aparcadores de automóviles, entre otras</t>
    </r>
  </si>
  <si>
    <r>
      <rPr>
        <sz val="10"/>
        <rFont val="Arial"/>
        <family val="2"/>
      </rPr>
      <t>Otras actividades de servicios personales n.c.p., incluye la explotación de máquinas de servicio personal que funcionan con monedas (foto cabinas, máquinas para el control del peso y la presión arterial, taquillas que funcionan con monedas, etc.).</t>
    </r>
  </si>
  <si>
    <r>
      <rPr>
        <sz val="10"/>
        <rFont val="Arial"/>
        <family val="2"/>
      </rPr>
      <t xml:space="preserve">Actividades de los hogares individuales como empleadores de personal doméstico, incluye las actividades de los hogares como empleadores de personal doméstico, tales como: empleadas domésticas, cocineros, camareros, lavanderos, institutrices, niñeras, instructores, profesores
</t>
    </r>
    <r>
      <rPr>
        <sz val="10"/>
        <rFont val="Arial"/>
        <family val="2"/>
      </rPr>
      <t>particulares, secretarias, entre otros. El producto generado por esta actividad es consumido por el propio hogar empleador.</t>
    </r>
  </si>
  <si>
    <r>
      <rPr>
        <sz val="10"/>
        <rFont val="Arial"/>
        <family val="2"/>
      </rPr>
      <t>Actividades de los hogares individuales como empleadores de personal doméstico, incluye Mayordomos y jardineros</t>
    </r>
  </si>
  <si>
    <r>
      <rPr>
        <sz val="10"/>
        <rFont val="Arial"/>
        <family val="2"/>
      </rPr>
      <t xml:space="preserve">Cultivo de cereales (excepto arroz), legumbres y semillas oleaginosas, incluye el cultivo de cereales como: trigo, maíz, sorgo, cebada, centeno,
</t>
    </r>
    <r>
      <rPr>
        <sz val="10"/>
        <rFont val="Arial"/>
        <family val="2"/>
      </rPr>
      <t>avena, mijo y otros cereales n.c.p.</t>
    </r>
  </si>
  <si>
    <r>
      <rPr>
        <sz val="10"/>
        <rFont val="Arial"/>
        <family val="2"/>
      </rPr>
      <t>Cultivo de cereales (excepto arroz), legumbres y semillas oleaginosas, incluye frijoles, habas, garbanzos, caupies, lentejas, arvejas, guandúes y otras leguminosas n.c.p.</t>
    </r>
  </si>
  <si>
    <r>
      <rPr>
        <sz val="10"/>
        <rFont val="Arial"/>
        <family val="2"/>
      </rPr>
      <t xml:space="preserve">Cultivo de cereales (excepto arroz), legumbres y semillas oleaginosas incluye soya, cacahuates o maníes, semillas de algodón, ricino, linaza,
</t>
    </r>
    <r>
      <rPr>
        <sz val="10"/>
        <rFont val="Arial"/>
        <family val="2"/>
      </rPr>
      <t>mostaza, girasol, colza, sésamo, cártamo y otras semillas oleaginosas n.c.p.</t>
    </r>
  </si>
  <si>
    <r>
      <rPr>
        <sz val="10"/>
        <rFont val="Arial"/>
        <family val="2"/>
      </rPr>
      <t>Cultivo de arroz, incluye el cultivo orgánico y el cultivo de arroz genéticamente modificado.</t>
    </r>
  </si>
  <si>
    <r>
      <rPr>
        <sz val="10"/>
        <rFont val="Arial"/>
        <family val="2"/>
      </rPr>
      <t xml:space="preserve">Cultivo de hortalizas, raíces y tubérculos, incluye el cultivo de hortalizas de hoja o de tallo como alcachofas, espárragos, repollos, lechugas, espinacas y otras; de frutos como pepinos, pepinillos, tomates, berenjenas, sandías, melones y otras hortalizas de fruto; de raíz bulbosas o tuberosas como
</t>
    </r>
    <r>
      <rPr>
        <sz val="10"/>
        <rFont val="Arial"/>
        <family val="2"/>
      </rPr>
      <t>zanahorias, nabos, ajos, cebollas, puerros y otras; de flor como el coliflor y el brócoli, remolacha azucarera; cultivo de hortalizas.</t>
    </r>
  </si>
  <si>
    <r>
      <rPr>
        <sz val="10"/>
        <rFont val="Arial"/>
        <family val="2"/>
      </rPr>
      <t xml:space="preserve">Cultivo de hortalizas, raíces y tubérculos, incluye cultivos de setas hongos y trufas, cultivo de remolacha azucarera, de raíces y tubérculos como: papa, batata o camote, yuca, ñame, arracachas y otras raíces y
</t>
    </r>
    <r>
      <rPr>
        <sz val="10"/>
        <rFont val="Arial"/>
        <family val="2"/>
      </rPr>
      <t>tubérculos.</t>
    </r>
  </si>
  <si>
    <r>
      <rPr>
        <sz val="10"/>
        <rFont val="Arial"/>
        <family val="2"/>
      </rPr>
      <t>Cultivo de tabaco incluye cultivo de tabaco en bruto</t>
    </r>
  </si>
  <si>
    <r>
      <rPr>
        <sz val="10"/>
        <rFont val="Arial"/>
        <family val="2"/>
      </rPr>
      <t xml:space="preserve">Cultivo de plantas textiles, incluye el cultivo de algodón, de yute, de kenaf,
</t>
    </r>
    <r>
      <rPr>
        <sz val="10"/>
        <rFont val="Arial"/>
        <family val="2"/>
      </rPr>
      <t>lino, cáñamo, de sisal, fique, de abacá, ramio y otras plantas de fibras textiles, plantas de fibras textiles del género agave y otras plantas de fibra.</t>
    </r>
  </si>
  <si>
    <r>
      <rPr>
        <sz val="10"/>
        <rFont val="Arial"/>
        <family val="2"/>
      </rPr>
      <t>Otros cultivos transitorios n.c.p., incluye el cultivo de remolacha forrajera, raíces forrajeras, trébol, alfalfa, alpiste, maíz forrajero, cultivo semillas de remolacha y cultivo de semillas de plantas forrajeras, de semillas de flores, otras plantas forrajeras.</t>
    </r>
  </si>
  <si>
    <r>
      <rPr>
        <sz val="10"/>
        <rFont val="Arial"/>
        <family val="2"/>
      </rPr>
      <t>Otros cultivos transitorios n.c.p., incluye cultivo transitorio de plantas aromáticas, medicinales y de especias, como: perejil, cilantro, mostaza, entre otras.</t>
    </r>
  </si>
  <si>
    <r>
      <rPr>
        <sz val="10"/>
        <rFont val="Arial"/>
        <family val="2"/>
      </rPr>
      <t xml:space="preserve">Cultivo de frutas tropicales y subtropicales, incluye el cultivo de: uvas, aguacates, dátiles, higos, mangos, papayas, piñas, pomelos, limones y limas, naranjas, mandarinas, manzanas, albaricoques, cerezas, melocotones, duraznos, peras, ciruelas, arándanos, grosellas, kiwis,
</t>
    </r>
    <r>
      <rPr>
        <sz val="10"/>
        <rFont val="Arial"/>
        <family val="2"/>
      </rPr>
      <t>frambuesas, fresas, entre otras.</t>
    </r>
  </si>
  <si>
    <r>
      <rPr>
        <sz val="10"/>
        <rFont val="Arial"/>
        <family val="2"/>
      </rPr>
      <t>Cultivo de frutas tropicales y subtropicales, incluye cultivo de nueces comestibles como: almendras, anacardos, nuez de macadamia, castañas, avellanas, pistachos, nueces de nogal y otras nueces.</t>
    </r>
  </si>
  <si>
    <r>
      <rPr>
        <sz val="10"/>
        <rFont val="Arial"/>
        <family val="2"/>
      </rPr>
      <t>Cultivo de frutas tropicales y subtropicales, incluye cultivo de semillas de frutas, cultivo de otros frutos de árboles y arbustos como las algarrobas.</t>
    </r>
  </si>
  <si>
    <r>
      <rPr>
        <sz val="10"/>
        <rFont val="Arial"/>
        <family val="2"/>
      </rPr>
      <t>Cultivo de plátano y banano incluye cultivo de plátano y banano en todas sus variedades.</t>
    </r>
  </si>
  <si>
    <r>
      <rPr>
        <sz val="10"/>
        <rFont val="Arial"/>
        <family val="2"/>
      </rPr>
      <t xml:space="preserve">Cultivo de café, incluye el cultivo de café, el proceso de beneficio del café
</t>
    </r>
    <r>
      <rPr>
        <sz val="10"/>
        <rFont val="Arial"/>
        <family val="2"/>
      </rPr>
      <t>(cosecha, despulpado, fermentación, lavado y secado) siempre y cuando éste se realice dentro de la misma unidad de producción agrícola.</t>
    </r>
  </si>
  <si>
    <r>
      <rPr>
        <sz val="10"/>
        <rFont val="Arial"/>
        <family val="2"/>
      </rPr>
      <t>Cultivo de palma para aceite (palma africana) y otros frutos oleaginosos, esta clase incluye el cultivo de palma para aceite (palma africana).</t>
    </r>
  </si>
  <si>
    <r>
      <rPr>
        <sz val="10"/>
        <rFont val="Arial"/>
        <family val="2"/>
      </rPr>
      <t>Cultivo de palma para aceite (palma africana) y otros frutos oleaginosos esta clase incluye el cultivo de frutos oleaginosos, como: cocos, olivas (aceitunas), entre otros.</t>
    </r>
  </si>
  <si>
    <r>
      <rPr>
        <sz val="10"/>
        <rFont val="Arial"/>
        <family val="2"/>
      </rPr>
      <t>Cultivo de plantas con las que se preparan bebidas, incluye té, mate, cacao y otras plantas para preparar bebidas.</t>
    </r>
  </si>
  <si>
    <r>
      <rPr>
        <sz val="10"/>
        <rFont val="Arial"/>
        <family val="2"/>
      </rPr>
      <t xml:space="preserve">Cultivo de especias y de plantas aromáticas y medicinales, incluye cardamomo, achiote o bija, cimarrón, azafrán, laurel, pimienta, tomillo, achicoria, ruscos, sábila, anís, badián, hinojo, canela, clavos, jengibre, vainilla, lúpulo, nuez moscada, albahaca, ajíes y pimientos, flor de jamaica
</t>
    </r>
    <r>
      <rPr>
        <sz val="10"/>
        <rFont val="Arial"/>
        <family val="2"/>
      </rPr>
      <t>y de otras especias y plantas aromáticas, medicinales y narcóticas.</t>
    </r>
  </si>
  <si>
    <r>
      <rPr>
        <sz val="10"/>
        <rFont val="Arial"/>
        <family val="2"/>
      </rPr>
      <t xml:space="preserve">Cultivo de especias y de plantas aromáticas y medicinales, incluye el
</t>
    </r>
    <r>
      <rPr>
        <sz val="10"/>
        <rFont val="Arial"/>
        <family val="2"/>
      </rPr>
      <t>cultivo de plantas utilizadas principalmente en perfumería, en farmacia o para la preparación de insecticidas, fungicidas o propósitos similares.</t>
    </r>
  </si>
  <si>
    <r>
      <rPr>
        <sz val="10"/>
        <rFont val="Arial"/>
        <family val="2"/>
      </rPr>
      <t xml:space="preserve">Otros cultivos permanentes n.c.p., incluye el cultivo de árboles de caucho,
</t>
    </r>
    <r>
      <rPr>
        <sz val="10"/>
        <rFont val="Arial"/>
        <family val="2"/>
      </rPr>
      <t>árboles para la extracción de savia y materiales vegetales de las especies utilizadas principalmente en cestería.</t>
    </r>
  </si>
  <si>
    <r>
      <rPr>
        <sz val="10"/>
        <rFont val="Arial"/>
        <family val="2"/>
      </rPr>
      <t>Propagación de plantas (actividades de los viveros, excepto viveros forestales), incluye el cultivo de plantas para plantación, con fines ornamentales, plantas vivas para utilizar sus bulbos, tubérculos y raíces, esquejes e injertos, viveros, cultivo de semillas de hongos.</t>
    </r>
  </si>
  <si>
    <r>
      <rPr>
        <sz val="10"/>
        <rFont val="Arial"/>
        <family val="2"/>
      </rPr>
      <t>Propagación de plantas (actividades de los viveros, excepto viveros forestales), incluye la explotación de viveros, excepto viveros forestales.</t>
    </r>
  </si>
  <si>
    <r>
      <rPr>
        <sz val="10"/>
        <rFont val="Arial"/>
        <family val="2"/>
      </rPr>
      <t>Cría de ganado bovino y bufalino, incluye la cría, engorde y reproducción de ganado bovino y bufalino.</t>
    </r>
  </si>
  <si>
    <r>
      <rPr>
        <sz val="10"/>
        <rFont val="Arial"/>
        <family val="2"/>
      </rPr>
      <t>Cría de ganado bovino y bufalino, incluye la producción de leche cruda de vaca y de búfala.</t>
    </r>
  </si>
  <si>
    <r>
      <rPr>
        <sz val="10"/>
        <rFont val="Arial"/>
        <family val="2"/>
      </rPr>
      <t>Cría de ganado bovino y bufalino, incluye la producción de semen bovino y bufalino.</t>
    </r>
  </si>
  <si>
    <r>
      <rPr>
        <sz val="10"/>
        <rFont val="Arial"/>
        <family val="2"/>
      </rPr>
      <t>Cría de caballos y otros equinos, incluye la cría y reproducción de caballos, asnos, mulas y burdéganos.</t>
    </r>
  </si>
  <si>
    <r>
      <rPr>
        <sz val="10"/>
        <rFont val="Arial"/>
        <family val="2"/>
      </rPr>
      <t>Cría de ovejas y cabras, incluye la cría, reproducción y engorde de ovejas y cabras, producción de lana cruda o en bruto.</t>
    </r>
  </si>
  <si>
    <r>
      <rPr>
        <sz val="10"/>
        <rFont val="Arial"/>
        <family val="2"/>
      </rPr>
      <t>Cría de ovejas y cabras, incluye la producción de leche cruda de oveja y de cabra.</t>
    </r>
  </si>
  <si>
    <r>
      <rPr>
        <sz val="10"/>
        <rFont val="Arial"/>
        <family val="2"/>
      </rPr>
      <t>Cría de ganado porcino, incluye la cría, reproducción y engorde de ganado porcino (cerdos).</t>
    </r>
  </si>
  <si>
    <r>
      <rPr>
        <sz val="10"/>
        <rFont val="Arial"/>
        <family val="2"/>
      </rPr>
      <t xml:space="preserve">Cría de aves de corral, incluye la cría y reproducción de aves de corral como: pollos, gallinas, pavos, patos, gansos, codornices entre otros y la
</t>
    </r>
    <r>
      <rPr>
        <sz val="10"/>
        <rFont val="Arial"/>
        <family val="2"/>
      </rPr>
      <t>explotación criaderos de polluelos.</t>
    </r>
  </si>
  <si>
    <r>
      <rPr>
        <sz val="10"/>
        <rFont val="Arial"/>
        <family val="2"/>
      </rPr>
      <t>Cría de aves de corral, incluye la producción de huevos.</t>
    </r>
  </si>
  <si>
    <r>
      <rPr>
        <sz val="10"/>
        <rFont val="Arial"/>
        <family val="2"/>
      </rPr>
      <t>Cría de otros animales n.c.p., incluye la cría y reproducción de otros animales vivos como: insectos, conejos, la cría de gusanos de seda, explotación de criaderos de gusanos, moluscos terrestres, caracoles, la cría y reproducción de animales domésticos (excepto peces) como: perros, gatos, pájaros, hámsteres, etcétera y la cría de diversos animales n.c.p.</t>
    </r>
  </si>
  <si>
    <r>
      <rPr>
        <sz val="10"/>
        <rFont val="Arial"/>
        <family val="2"/>
      </rPr>
      <t>Cría de otros animales n.c.p., incluye la apicultura y producción de miel y cera de abeja.</t>
    </r>
  </si>
  <si>
    <r>
      <rPr>
        <sz val="10"/>
        <rFont val="Arial"/>
        <family val="2"/>
      </rPr>
      <t>Explotación mixta (agrícola y pecuaria), incluye la explotación mixta de cultivos y animales sin especialización en ninguna de las actividades.</t>
    </r>
  </si>
  <si>
    <r>
      <rPr>
        <sz val="10"/>
        <rFont val="Arial"/>
        <family val="2"/>
      </rPr>
      <t xml:space="preserve">Actividades de apoyo a la agricultura, las actividades agrícolas a cambio de una retribución o por contrata, incluye las actividades agrícolas como: acondicionamiento de terrenos, tratamiento de cultivos, plantación o siembra de cultivos, transplante de arroz, cosecha, poda de árboles
</t>
    </r>
    <r>
      <rPr>
        <sz val="10"/>
        <rFont val="Arial"/>
        <family val="2"/>
      </rPr>
      <t>frutales y viñas.</t>
    </r>
  </si>
  <si>
    <r>
      <rPr>
        <sz val="10"/>
        <rFont val="Arial"/>
        <family val="2"/>
      </rPr>
      <t xml:space="preserve">Actividades de apoyo a la agricultura, incluye el mantenimiento de tierras para usos agrícolas, explotación de equipo de riego agrícola, control de
</t>
    </r>
    <r>
      <rPr>
        <sz val="10"/>
        <rFont val="Arial"/>
        <family val="2"/>
      </rPr>
      <t>plagas en relación con la agricultura, fumigación de cultivos.</t>
    </r>
  </si>
  <si>
    <r>
      <rPr>
        <sz val="10"/>
        <rFont val="Arial"/>
        <family val="2"/>
      </rPr>
      <t xml:space="preserve">Actividades de apoyo a la ganadería, incluye actividades para mejorar la
</t>
    </r>
    <r>
      <rPr>
        <sz val="10"/>
        <rFont val="Arial"/>
        <family val="2"/>
      </rPr>
      <t>reproducción, el crecimiento y el rendimiento de los animales; albergue y cuidado de animales de granja.</t>
    </r>
  </si>
  <si>
    <r>
      <rPr>
        <sz val="10"/>
        <rFont val="Arial"/>
        <family val="2"/>
      </rPr>
      <t>Actividades de apoyo a la ganadería, incluye inspección sanitaria, castración de aves de corral, servicios de sementales, inseminación artificial.</t>
    </r>
  </si>
  <si>
    <r>
      <rPr>
        <sz val="10"/>
        <rFont val="Arial"/>
        <family val="2"/>
      </rPr>
      <t>Actividades de apoyo a la ganadería, incluye servicios de arreo y pastoreo de ganado, limpieza de gallineros, etcétera, esquilado de ovejas, actividades de herradores.</t>
    </r>
  </si>
  <si>
    <r>
      <rPr>
        <sz val="10"/>
        <rFont val="Arial"/>
        <family val="2"/>
      </rPr>
      <t>Actividades posteriores a la cosecha, incluye el proceso de beneficio del café cuando se realiza por fuera de la unidad de producción agrícola.</t>
    </r>
  </si>
  <si>
    <r>
      <rPr>
        <sz val="10"/>
        <rFont val="Arial"/>
        <family val="2"/>
      </rPr>
      <t>Actividades posteriores a la cosecha, incluye limpieza, recorte, clasificación, desinsectación y beneficio en general, para su comercialización en los mercados primarios.</t>
    </r>
  </si>
  <si>
    <r>
      <rPr>
        <sz val="10"/>
        <rFont val="Arial"/>
        <family val="2"/>
      </rPr>
      <t xml:space="preserve">Actividades posteriores a la cosecha, incluye el desmotado del algodón, la preparación preliminar de las hojas de tabaco, la preparación de cacao en
</t>
    </r>
    <r>
      <rPr>
        <sz val="10"/>
        <rFont val="Arial"/>
        <family val="2"/>
      </rPr>
      <t>grano, el encerado de frutas, el secado al sol de frutas y hortalizas.</t>
    </r>
  </si>
  <si>
    <r>
      <rPr>
        <sz val="10"/>
        <rFont val="Arial"/>
        <family val="2"/>
      </rPr>
      <t xml:space="preserve">Tratamiento de semillas para propagación, incluye todas las actividades posteriores a la cosecha dirigidas a mejorar la calidad de las semillas para propagación, mediante la remoción de los materiales diferentes de las semillas y de las semillas demasiado pequeñas, inmaduras o dañadas mecánicamente o por los insectos, así como la eliminación de la humedad de las semillas hasta un nivel que permita su almacenamiento seguro. La actividad abarca el secado, la limpieza, la clasificación y el tratamiento de
</t>
    </r>
    <r>
      <rPr>
        <sz val="10"/>
        <rFont val="Arial"/>
        <family val="2"/>
      </rPr>
      <t>las semillas hasta su comercialización. Se incluye asimismo el tratamiento de las semillas genéticamente modificadas.</t>
    </r>
  </si>
  <si>
    <r>
      <rPr>
        <sz val="10"/>
        <rFont val="Arial"/>
        <family val="2"/>
      </rPr>
      <t>Caza ordinaria y mediante trampas y actividades de servicios conexas, incluye la caza de animales mediante la utilización de trampas con fines comerciales.</t>
    </r>
  </si>
  <si>
    <r>
      <rPr>
        <sz val="10"/>
        <rFont val="Arial"/>
        <family val="2"/>
      </rPr>
      <t>Caza ordinaria y mediante trampas y actividades de servicios conexas, incluye la captura de animales (vivos o muertos) para alimento, por sus pieles y cueros, o para utilizarlos en actividades de investigación, en zoológicos o como mascotas.</t>
    </r>
  </si>
  <si>
    <r>
      <rPr>
        <sz val="10"/>
        <rFont val="Arial"/>
        <family val="2"/>
      </rPr>
      <t xml:space="preserve">Caza ordinaria y mediante trampas y actividades de servicios conexas, incluye la producción de pieles finas, cueros de reptiles o plumas de aves
</t>
    </r>
    <r>
      <rPr>
        <sz val="10"/>
        <rFont val="Arial"/>
        <family val="2"/>
      </rPr>
      <t>como resultado de actividades de caza ordinaria y mediante trampas.</t>
    </r>
  </si>
  <si>
    <r>
      <rPr>
        <sz val="10"/>
        <rFont val="Arial"/>
        <family val="2"/>
      </rPr>
      <t xml:space="preserve">Silvicultura y otras actividades forestales, incluye la explotación de madera: plantación, replante, trasplante, aclareo y conservación de bosques y zonas forestadas, el cultivo de monte bajo y de madera para
</t>
    </r>
    <r>
      <rPr>
        <sz val="10"/>
        <rFont val="Arial"/>
        <family val="2"/>
      </rPr>
      <t>pulpa (pasta) y para leña.</t>
    </r>
  </si>
  <si>
    <r>
      <rPr>
        <sz val="10"/>
        <rFont val="Arial"/>
        <family val="2"/>
      </rPr>
      <t>Silvicultura y otras actividades forestales, incluye la explotación de viveros forestales.</t>
    </r>
  </si>
  <si>
    <r>
      <rPr>
        <sz val="10"/>
        <rFont val="Arial"/>
        <family val="2"/>
      </rPr>
      <t>Extracción de madera, incluye la extracción y transformación de madera en (bruto descortezada y simplemente escuadrada).</t>
    </r>
  </si>
  <si>
    <r>
      <rPr>
        <sz val="10"/>
        <rFont val="Arial"/>
        <family val="2"/>
      </rPr>
      <t xml:space="preserve">Extracción de madera, incluye la producción de madera para industrias manufactureras; de troncos de madera para su utilización en bruto, como
</t>
    </r>
    <r>
      <rPr>
        <sz val="10"/>
        <rFont val="Arial"/>
        <family val="2"/>
      </rPr>
      <t>puntales, estacas, cercas y postes.</t>
    </r>
  </si>
  <si>
    <r>
      <rPr>
        <sz val="10"/>
        <rFont val="Arial"/>
        <family val="2"/>
      </rPr>
      <t>Extracción de madera, incluye la recolección y producción de leña y producción artesanal de carbón vegetal en bosques.</t>
    </r>
  </si>
  <si>
    <r>
      <rPr>
        <sz val="10"/>
        <rFont val="Arial"/>
        <family val="2"/>
      </rPr>
      <t>Recolección de productos forestales diferentes a la madera, incluye recolección y cosecha de materiales silvestres como: setas (hongos), trufas, nueces, balata, savia, gomas, corcho, laca; bálsamos, ceras vegetales, crin vegetal, musgos y líquenes.</t>
    </r>
  </si>
  <si>
    <r>
      <rPr>
        <sz val="10"/>
        <rFont val="Arial"/>
        <family val="2"/>
      </rPr>
      <t xml:space="preserve">Recolección de productos forestales diferentes a la madera, incluye la recolección de materiales silvestres como: resinas y otras plantas
</t>
    </r>
    <r>
      <rPr>
        <sz val="10"/>
        <rFont val="Arial"/>
        <family val="2"/>
      </rPr>
      <t>silvestres</t>
    </r>
  </si>
  <si>
    <r>
      <rPr>
        <sz val="10"/>
        <rFont val="Arial"/>
        <family val="2"/>
      </rPr>
      <t xml:space="preserve">Servicios de apoyo a la silvicultura, incluye las actividades de servicios forestales, Inventarios forestales, servicios de consultoría de gestión
</t>
    </r>
    <r>
      <rPr>
        <sz val="10"/>
        <rFont val="Arial"/>
        <family val="2"/>
      </rPr>
      <t>forestal, evaluación de existencias maderables, lucha contra las plagas forestales.</t>
    </r>
  </si>
  <si>
    <r>
      <rPr>
        <sz val="10"/>
        <rFont val="Arial"/>
        <family val="2"/>
      </rPr>
      <t>Servicios de apoyo a la silvicultura, incluye las actividades de servicios para la extracción de madera como el transporte de troncos dentro del bosque.</t>
    </r>
  </si>
  <si>
    <r>
      <rPr>
        <sz val="10"/>
        <rFont val="Arial"/>
        <family val="2"/>
      </rPr>
      <t>Servicios de apoyo a la silvicultura, incluye el suministro o alquiler de maquinaria o equipo silvícola con operadores y personal.</t>
    </r>
  </si>
  <si>
    <r>
      <rPr>
        <sz val="10"/>
        <rFont val="Arial"/>
        <family val="2"/>
      </rPr>
      <t>Servicios de apoyo a la silvicultura, incluye las actividades de extinción y prevención de incendios forestales.</t>
    </r>
  </si>
  <si>
    <r>
      <rPr>
        <sz val="10"/>
        <rFont val="Arial"/>
        <family val="2"/>
      </rPr>
      <t>Acuicultura marítima, incluye la cría de peces en agua de mar, incluida la cría de peces ornamentales marinos.</t>
    </r>
  </si>
  <si>
    <r>
      <rPr>
        <sz val="10"/>
        <rFont val="Arial"/>
        <family val="2"/>
      </rPr>
      <t>Acuicultura marítima, incluye la producción de larvas de bivalvos (ostras, mejillones, etcétera), crías de bogavante, camarones en estado poslarval, alevines y jaramugos, cultivo de algas comestibles, cultivo y cría en agua de mar.</t>
    </r>
  </si>
  <si>
    <r>
      <rPr>
        <sz val="10"/>
        <rFont val="Arial"/>
        <family val="2"/>
      </rPr>
      <t>Acuicultura marítima, incluye las actividades de acuicultura en aguas salobres y la explotación de criaderos de peces (marinos); la explotación de criaderos de gusanos marino; las actividades de acuicultura en tanques o depósitos llenos de agua salada.</t>
    </r>
  </si>
  <si>
    <r>
      <rPr>
        <sz val="10"/>
        <rFont val="Arial"/>
        <family val="2"/>
      </rPr>
      <t>Acuicultura de agua dulce, incluye la cría de peces en agua dulce y la cría de peces ornamentales de agua dulce. Incluye la explotación de criaderos de peces.</t>
    </r>
  </si>
  <si>
    <r>
      <rPr>
        <sz val="10"/>
        <rFont val="Arial"/>
        <family val="2"/>
      </rPr>
      <t>Acuicultura de agua dulce, incluye la cría de crustáceos y bivalvos de agua dulce, otros moluscos de agua dulce y otros animales acuáticos.</t>
    </r>
  </si>
  <si>
    <r>
      <rPr>
        <sz val="10"/>
        <rFont val="Arial"/>
        <family val="2"/>
      </rPr>
      <t>Acuicultura de agua dulce, incluye la cría de ranas.</t>
    </r>
  </si>
  <si>
    <r>
      <rPr>
        <sz val="10"/>
        <rFont val="Arial"/>
        <family val="2"/>
      </rPr>
      <t>Procesamiento y conservación de carne y productos cárnicos, incluye la producción de carne fresca, refrigerada o congelada.</t>
    </r>
  </si>
  <si>
    <r>
      <rPr>
        <sz val="10"/>
        <rFont val="Arial"/>
        <family val="2"/>
      </rPr>
      <t>Procesamiento y conservación de carne y productos cárnicos, incluye la producción de cárnicos: salchichas, salchichón, morcillas, mortadela, longaniza, butifarra y otros embutidos; patés, jamón, tocineta.</t>
    </r>
  </si>
  <si>
    <r>
      <rPr>
        <sz val="10"/>
        <rFont val="Arial"/>
        <family val="2"/>
      </rPr>
      <t>Procesamiento y conservación de carne y productos cárnicos, incluye la producción de carne seca, salada o ahumada.</t>
    </r>
  </si>
  <si>
    <r>
      <rPr>
        <sz val="10"/>
        <rFont val="Arial"/>
        <family val="2"/>
      </rPr>
      <t xml:space="preserve">Procesamiento y conservación de frutas, legumbres, hortalizas y tubérculos, incluye la elaboración y conservación de alimentos compuestos principalmente de frutas, legumbres u hortalizas, nueces, congelación, en
</t>
    </r>
    <r>
      <rPr>
        <sz val="10"/>
        <rFont val="Arial"/>
        <family val="2"/>
      </rPr>
      <t>forma artesanal.</t>
    </r>
  </si>
  <si>
    <r>
      <rPr>
        <sz val="10"/>
        <rFont val="Arial"/>
        <family val="2"/>
      </rPr>
      <t xml:space="preserve">Procesamiento y conservación de frutas, legumbres, hortalizas y tubérculos, incluye la elaboración de helados a base de frutas y jugos
</t>
    </r>
    <r>
      <rPr>
        <sz val="10"/>
        <rFont val="Arial"/>
        <family val="2"/>
      </rPr>
      <t>naturales de frutas u hortalizas.</t>
    </r>
  </si>
  <si>
    <r>
      <rPr>
        <sz val="10"/>
        <rFont val="Arial"/>
        <family val="2"/>
      </rPr>
      <t>Procesamiento y conservación de frutas, legumbres, hortalizas y tubérculos, incluye el tostado y preparación de nueces.</t>
    </r>
  </si>
  <si>
    <r>
      <rPr>
        <sz val="10"/>
        <rFont val="Arial"/>
        <family val="2"/>
      </rPr>
      <t xml:space="preserve">Procesamiento y conservación de frutas, legumbres, hortalizas y tubérculos, incluye la producción de concentrados a partir de frutas y
</t>
    </r>
    <r>
      <rPr>
        <sz val="10"/>
        <rFont val="Arial"/>
        <family val="2"/>
      </rPr>
      <t>hortalizas frescas.</t>
    </r>
  </si>
  <si>
    <r>
      <rPr>
        <sz val="10"/>
        <rFont val="Arial"/>
        <family val="2"/>
      </rPr>
      <t>Procesamiento y conservación de frutas, legumbres, hortalizas y tubérculos, incluye la elaboración de productos perecederos de frutas, legumbres y hortalizas como: ensaladas, hortalizas peladas o cortadas, tofu (cuajada de soja), entre otros.</t>
    </r>
  </si>
  <si>
    <r>
      <rPr>
        <sz val="10"/>
        <rFont val="Arial"/>
        <family val="2"/>
      </rPr>
      <t>Elaboración de productos lácteos, incluye la elaboración artesanal de productos lácteos o leche, fresca líquida o bebidas a base de leche.</t>
    </r>
  </si>
  <si>
    <r>
      <rPr>
        <sz val="10"/>
        <rFont val="Arial"/>
        <family val="2"/>
      </rPr>
      <t>Elaboración de productos lácteos, incluye la elaboración de crema a partir de leche fresca líquida, pasteurizada, esterilizada u homogenizada, la elaboración de leche o crema en forma sólida, suero de leche.</t>
    </r>
  </si>
  <si>
    <r>
      <rPr>
        <sz val="10"/>
        <rFont val="Arial"/>
        <family val="2"/>
      </rPr>
      <t>Elaboración de productos lácteos, incluye la elaboración de helados, sorbetes y postres a base de leche.</t>
    </r>
  </si>
  <si>
    <r>
      <rPr>
        <sz val="10"/>
        <rFont val="Arial"/>
        <family val="2"/>
      </rPr>
      <t xml:space="preserve">Elaboración de productos de molinería, elaboración de alimentos mediante
</t>
    </r>
    <r>
      <rPr>
        <sz val="10"/>
        <rFont val="Arial"/>
        <family val="2"/>
      </rPr>
      <t>el tostado, soplado, macerado, perlado, hojaldrado, pulimento o expansión de granos de cereales.</t>
    </r>
  </si>
  <si>
    <r>
      <rPr>
        <sz val="10"/>
        <rFont val="Arial"/>
        <family val="2"/>
      </rPr>
      <t>Elaboración de almidones y productos derivados del almidón, incluye la elaboración de almidones a partir de arroz, papas, maíz, húmedo de maíz, yuca (tapioca) y sucedáneos de tapioca a partir de almidones; gluten, etcétera.</t>
    </r>
  </si>
  <si>
    <r>
      <rPr>
        <sz val="10"/>
        <rFont val="Arial"/>
        <family val="2"/>
      </rPr>
      <t>Elaboración de almidones y productos derivados del almidón incluye la elaboración de glucosa, jarabe de glucosa, maltosa, inulina, etc.</t>
    </r>
  </si>
  <si>
    <r>
      <rPr>
        <sz val="10"/>
        <rFont val="Arial"/>
        <family val="2"/>
      </rPr>
      <t>Elaboración de productos de panadería, incluye la elaboración de productos de panqueques, waffles, rollos, obleas, conos, aperitivos dulces o salados.</t>
    </r>
  </si>
  <si>
    <r>
      <rPr>
        <sz val="10"/>
        <rFont val="Arial"/>
        <family val="2"/>
      </rPr>
      <t>Elaboración de productos de panadería, incluye la elaboración de pasteles, tortas, pasteles de frutas, tartas, tortillas de maíz o trigo, buñuelos y arepas, etcétera.</t>
    </r>
  </si>
  <si>
    <r>
      <rPr>
        <sz val="10"/>
        <rFont val="Arial"/>
        <family val="2"/>
      </rPr>
      <t xml:space="preserve">Elaboración de otros productos alimenticios n.c.p., incluye la elaboración de especias, condimentos, infusiones, extractos y preparados a base de
</t>
    </r>
    <r>
      <rPr>
        <sz val="10"/>
        <rFont val="Arial"/>
        <family val="2"/>
      </rPr>
      <t>hierbas y fabricación artesanal de alimentos.</t>
    </r>
  </si>
  <si>
    <r>
      <rPr>
        <sz val="10"/>
        <rFont val="Arial"/>
        <family val="2"/>
      </rPr>
      <t xml:space="preserve">Elaboración de otros productos alimenticios n.c.p., incluye la mezcla de té
</t>
    </r>
    <r>
      <rPr>
        <sz val="10"/>
        <rFont val="Arial"/>
        <family val="2"/>
      </rPr>
      <t>y mate, la elaboración de extractos y preparados a base de té o mate y el tostado de achicoria; elaboración de sucedáneos del café.</t>
    </r>
  </si>
  <si>
    <r>
      <rPr>
        <sz val="10"/>
        <rFont val="Arial"/>
        <family val="2"/>
      </rPr>
      <t>Elaboración de otros productos alimenticios n.c.p., incluye la preparación y expendio de comidas preparadas tales como: empanadas, bolis, buñuelos, perros calientes, arepas, chorizos, etcétera, de forma artesanal, siempre que estos sean vendidos a un agente comercial o un tercero.</t>
    </r>
  </si>
  <si>
    <r>
      <rPr>
        <sz val="10"/>
        <rFont val="Arial"/>
        <family val="2"/>
      </rPr>
      <t>Acabado de productos textiles, incluye el proceso de blanqueo, teñido de hilados y/o prendas de vestir, plisado de textiles y operaciones similares, artesanal.</t>
    </r>
  </si>
  <si>
    <r>
      <rPr>
        <sz val="10"/>
        <rFont val="Arial"/>
        <family val="2"/>
      </rPr>
      <t xml:space="preserve">Fabricación de tejidos de punto y ganchillo, incluye la fabricación y/o elaboración a mano o mediante máquinas, incluyendo la transformación de material textil de tejidos de punto y ganchillo, y los procesos de acabado
</t>
    </r>
    <r>
      <rPr>
        <sz val="10"/>
        <rFont val="Arial"/>
        <family val="2"/>
      </rPr>
      <t>integrados.</t>
    </r>
  </si>
  <si>
    <r>
      <rPr>
        <sz val="10"/>
        <rFont val="Arial"/>
        <family val="2"/>
      </rPr>
      <t xml:space="preserve">Fabricación de tejidos de punto y ganchillo, incluye la fabricación de tejidos de punto de urdimbre y de trama, circulares y otros, con o sin hilados elásticos, así como los tejidos aterciopelados, afelpados y de rizo; de tejidos de red y del tipo que se utiliza para la confección de visillos tricotados en máquinas, la fabricación de pieles de imitación mediante
</t>
    </r>
    <r>
      <rPr>
        <sz val="10"/>
        <rFont val="Arial"/>
        <family val="2"/>
      </rPr>
      <t>tejido de punto y ganchillo; fabricación de otros tejidos de punto o ganchillo.</t>
    </r>
  </si>
  <si>
    <r>
      <rPr>
        <sz val="10"/>
        <rFont val="Arial"/>
        <family val="2"/>
      </rPr>
      <t xml:space="preserve">Confección de artículos con materiales textiles, excepto prendas de vestir, incluye la confección en tela, frazadas, mantas, lencería de cama, de
</t>
    </r>
    <r>
      <rPr>
        <sz val="10"/>
        <rFont val="Arial"/>
        <family val="2"/>
      </rPr>
      <t>mesa, de baño, de cocina, cortinas, cenefas y fundas entre otros.</t>
    </r>
  </si>
  <si>
    <r>
      <rPr>
        <sz val="10"/>
        <rFont val="Arial"/>
        <family val="2"/>
      </rPr>
      <t xml:space="preserve">Confección de artículos con materiales textiles, excepto prendas de vestir,
</t>
    </r>
    <r>
      <rPr>
        <sz val="10"/>
        <rFont val="Arial"/>
        <family val="2"/>
      </rPr>
      <t>incluye la confección de banderas, gallardetes, estandartes y artículos similares mediante el bordado.</t>
    </r>
  </si>
  <si>
    <r>
      <rPr>
        <sz val="10"/>
        <rFont val="Arial"/>
        <family val="2"/>
      </rPr>
      <t>Confección de artículos con materiales textiles, excepto prendas de vestir, incluye la fabricación de gobelinos, cañamazo y tapicería de aguja de punto de cruz o tejidos a mano.</t>
    </r>
  </si>
  <si>
    <r>
      <rPr>
        <sz val="10"/>
        <rFont val="Arial"/>
        <family val="2"/>
      </rPr>
      <t xml:space="preserve">Fabricación de tapetes y alfombras para pisos, incluye la fabricación de productos textiles, para el cubrimiento de pisos, producidos mediante el tejido, afelpado, trenzado, tundido, punzado, entre otros, utilizando materiales textiles tales como hilados de lana, de algodón, de fibras artificiales o sintéticas, de yute, de fique, de fibras de coco (bonote), de
</t>
    </r>
    <r>
      <rPr>
        <sz val="10"/>
        <rFont val="Arial"/>
        <family val="2"/>
      </rPr>
      <t>sisal y de fibras similares: tales como: tapices, alfombras, esteras, tapetes y recuadros de moqueta con la utilización de equipos o maquinaria.</t>
    </r>
  </si>
  <si>
    <r>
      <rPr>
        <sz val="10"/>
        <rFont val="Arial"/>
        <family val="2"/>
      </rPr>
      <t xml:space="preserve">Fabricación de otros artículos textiles n.c.p., incluye manufactura de artículos tejidos y accesorios textiles para sombreros. Fabricación de tules y otros tejidos de mallas anudadas, de encajes y bordados, en piezas, tiras y motivos decorativos; fabricación de guata utilizada en acolchados y
</t>
    </r>
    <r>
      <rPr>
        <sz val="10"/>
        <rFont val="Arial"/>
        <family val="2"/>
      </rPr>
      <t>prendas de vestir.</t>
    </r>
  </si>
  <si>
    <r>
      <rPr>
        <sz val="10"/>
        <rFont val="Arial"/>
        <family val="2"/>
      </rPr>
      <t>Fabricación de otros artículos textiles n.c.p., incluye La fabricación de tejidos de red y del tipo que se utiliza para la confección de visillos de encaje tricotado en máquinas.</t>
    </r>
  </si>
  <si>
    <r>
      <rPr>
        <sz val="10"/>
        <rFont val="Arial"/>
        <family val="2"/>
      </rPr>
      <t xml:space="preserve">Confección de prendas de vestir, excepto prendas de piel, incluye la manufactura y confección de guantes de tela o piel, chales, ligas, sujetadores, tirantas, encauchados, fábricas y/o grandes almacenes de confección de ropas y sastrerías, ropa de trabajo y confección de partes de
</t>
    </r>
    <r>
      <rPr>
        <sz val="10"/>
        <rFont val="Arial"/>
        <family val="2"/>
      </rPr>
      <t>los productos mencionados.</t>
    </r>
  </si>
  <si>
    <r>
      <rPr>
        <sz val="10"/>
        <rFont val="Arial"/>
        <family val="2"/>
      </rPr>
      <t xml:space="preserve">Confección de prendas de vestir, excepto prendas de piel, incluye la confección mecanizada de ropa interior y ropa de dormir para hombres,
</t>
    </r>
    <r>
      <rPr>
        <sz val="10"/>
        <rFont val="Arial"/>
        <family val="2"/>
      </rPr>
      <t>mujeres, niños y bebés, de prendas de vestir adornadas con piel y confección de partes de los productos mencionados.</t>
    </r>
  </si>
  <si>
    <r>
      <rPr>
        <sz val="10"/>
        <rFont val="Arial"/>
        <family val="2"/>
      </rPr>
      <t>Confección de prendas de vestir, excepto prendas de piel, incluye la confección de otros accesorios de vestir, guantes cinturones, chales, corbatas, corbatines, redecillas para el cabello, artículos de tocado de peletería (cuero), entre otros y confección de partes de los productos mencionados.</t>
    </r>
  </si>
  <si>
    <r>
      <rPr>
        <sz val="10"/>
        <rFont val="Arial"/>
        <family val="2"/>
      </rPr>
      <t xml:space="preserve">Confección de prendas de vestir, excepto prendas de piel, incluye la confección de ropa interior y ropa de dormir de telas tejidas, de punto y ganchillo, de encaje, entre otros, para hombres, mujeres y niños: camisas, camisetas, calzones, calzoncillos, pijamas, camisones, batas, blusas, combinaciones, sujetadores, entre otros; confección de ropa de bebé y
</t>
    </r>
    <r>
      <rPr>
        <sz val="10"/>
        <rFont val="Arial"/>
        <family val="2"/>
      </rPr>
      <t>confección de partes de los productos mencionados.</t>
    </r>
  </si>
  <si>
    <r>
      <rPr>
        <sz val="10"/>
        <rFont val="Arial"/>
        <family val="2"/>
      </rPr>
      <t xml:space="preserve">Fabricación de artículos de piel, incluye la fabricación de artículos confeccionados con piel: prendas de vestir y accesorios de piel (excepto gorros, sombreros, entre otros); artículos de piel confeccionados con pieles alargadas, planchas, cuadrados, tiras, hojas que contienen cuero o fibras de cuero, entre otros; artículos diversos de piel: alfombras, pufes sin relleno y paños para pulimento industrial; pieles artificiales y de artículos
</t>
    </r>
    <r>
      <rPr>
        <sz val="10"/>
        <rFont val="Arial"/>
        <family val="2"/>
      </rPr>
      <t>confeccionados con estas pieles.</t>
    </r>
  </si>
  <si>
    <r>
      <rPr>
        <sz val="10"/>
        <rFont val="Arial"/>
        <family val="2"/>
      </rPr>
      <t>Fabricación de artículos de punto y ganchillo, incluye la fabricación de jerséis, suéteres, chalecos y artículos análogos de punto y ganchillo.</t>
    </r>
  </si>
  <si>
    <r>
      <rPr>
        <sz val="10"/>
        <rFont val="Arial"/>
        <family val="2"/>
      </rPr>
      <t xml:space="preserve">Fabricación de artículos de viaje, bolsos de mano y artículos similares elaborados en cuero y fabricación de artículos de talabartería y guarnicionería, incluye la fabricación de artículos de cuero natural y/o regenerado, la elaboración de artículos de talabartería (artículos en cuero) y guarnicionería de forma artesanal, como artículos de viaje, maletas, morrales, bolsos de mano, carteras y similares; la fabricación de maletines, maletas escolares, confeccionados en cuero natural o recuperado, o combinaciones de estos con otros materiales, siempre que la materia
</t>
    </r>
    <r>
      <rPr>
        <sz val="10"/>
        <rFont val="Arial"/>
        <family val="2"/>
      </rPr>
      <t>constitutiva básica sea el cuero.</t>
    </r>
  </si>
  <si>
    <r>
      <rPr>
        <sz val="10"/>
        <rFont val="Arial"/>
        <family val="2"/>
      </rPr>
      <t>Fabricación de calzado de cuero y piel, con cualquier tipo de suela, incluye la fabricación, reparación y trabajo a mano de calzado de cuero y piel con cualquier tipo de suela.</t>
    </r>
  </si>
  <si>
    <r>
      <rPr>
        <sz val="10"/>
        <rFont val="Arial"/>
        <family val="2"/>
      </rPr>
      <t xml:space="preserve">Fabricación de otros tipos de calzado, excepto calzado de cuero y piel, incluye la fabricación, reparación de calzado para todo uso (excepto ortopédico), de cualquier material, excepto de cuero y piel, de asbesto y de otro material textil sin aplicación de suelas y la fabricación de calzado
</t>
    </r>
    <r>
      <rPr>
        <sz val="10"/>
        <rFont val="Arial"/>
        <family val="2"/>
      </rPr>
      <t>deportivo o casual y el especializado para la práctica de deportes, elaborado en otros materiales textiles.</t>
    </r>
  </si>
  <si>
    <r>
      <rPr>
        <sz val="10"/>
        <rFont val="Arial"/>
        <family val="2"/>
      </rPr>
      <t xml:space="preserve">Fabricación de otros productos de madera; fabricación de artículos de corcho, cestería y espartería, incluye empresas manufactureras de baúles, estuches, utensilios de cocina y para uso doméstico, artículos de marquetería (ej.: marcos de madera para espejos y fotos), esterillas o persianas de materiales trenzables, artículos de mimbre, palma y otros
</t>
    </r>
    <r>
      <rPr>
        <sz val="10"/>
        <rFont val="Arial"/>
        <family val="2"/>
      </rPr>
      <t>artículos de materiales trenzables o con cintas, ramales o trenzas.</t>
    </r>
  </si>
  <si>
    <r>
      <rPr>
        <sz val="10"/>
        <rFont val="Arial"/>
        <family val="2"/>
      </rPr>
      <t xml:space="preserve">Fabricación de papel y cartón ondulado (corrugado); incluye fabricación de cajones, cajas y estuches armados o plegados, de papel o cartón no
</t>
    </r>
    <r>
      <rPr>
        <sz val="10"/>
        <rFont val="Arial"/>
        <family val="2"/>
      </rPr>
      <t>ondulado; sacos y bolsas de papel para empaque.</t>
    </r>
  </si>
  <si>
    <r>
      <rPr>
        <sz val="10"/>
        <rFont val="Arial"/>
        <family val="2"/>
      </rPr>
      <t xml:space="preserve">Fabricación de otros artículos de papel y cartón, incluye la manufactura de cuadernos, agendas para listas de teléfonos, álbumes, carpetas, libros de registros, libros de contabilidad; cubiertas para libros y libretas en blanco, sobres para correspondencia (sobres-carta), aerogramas, esquelas o postales no ilustradas; talonarios, para facturas, recibos y similares, y demás artículos de papelería de uso educativo o comercial; fabricación de cajas de sobres, carpetas y otros productos análogos (de papel y cartón)
</t>
    </r>
    <r>
      <rPr>
        <sz val="10"/>
        <rFont val="Arial"/>
        <family val="2"/>
      </rPr>
      <t>que contienen un surtido de artículos para correspondencia .</t>
    </r>
  </si>
  <si>
    <r>
      <rPr>
        <sz val="10"/>
        <rFont val="Arial"/>
        <family val="2"/>
      </rPr>
      <t xml:space="preserve">Fabricación de otros artículos de papel y cartón, incluye la fabricación de papel de regalo y artículos de fantasía de papel y cartón (confetis, serpentinas, artículos decorativos para tarjetas, sobres y regalos y artículos similares); la fabricación de papeles y cartones con presentación acondicionada para la venta al por menor y la fabricación de artículos de papel y cartón: fabricación de papel para imprimir y escribir listo para su uso, fabricación de papel para impresoras de computadores listo para su uso, fabricación de papel de autocopiado listo para su uso, fabricación de
</t>
    </r>
    <r>
      <rPr>
        <sz val="10"/>
        <rFont val="Arial"/>
        <family val="2"/>
      </rPr>
      <t>papel esténcil o para plantillas y papel carbón listos para su uso, etc.</t>
    </r>
  </si>
  <si>
    <r>
      <rPr>
        <sz val="10"/>
        <rFont val="Arial"/>
        <family val="2"/>
      </rPr>
      <t>Actividades de impresión, incluye la impresión directa de avisos sobre productos de madera, plástico, metal, papel, vidrio y cerámica.</t>
    </r>
  </si>
  <si>
    <r>
      <rPr>
        <sz val="10"/>
        <rFont val="Arial"/>
        <family val="2"/>
      </rPr>
      <t xml:space="preserve">Actividades de servicios relacionados con la impresión, incluye la encuadernación de hojas impresas para confeccionar libros, folletos, revistas, catálogos, etc., mediante los procedimientos de colado, ensamblado, cosido, engomado, encolado, basteado, encuadernación con adhesivo, recortado, estampado en oro., grapar o fijar varias hojas sueltas, incorporación de datos antes de la impresión, incluso mediante escaneo y entrada de datos incluyendo la exploración y el reconocimiento óptico de caracteres.; La producción de pruebas de impresión; La producción de
</t>
    </r>
    <r>
      <rPr>
        <sz val="10"/>
        <rFont val="Arial"/>
        <family val="2"/>
      </rPr>
      <t>productos de reprografía, el diseño de productos impresos; por ejemplo, bocetos, diagramas, patrones, etc.</t>
    </r>
  </si>
  <si>
    <r>
      <rPr>
        <sz val="10"/>
        <rFont val="Arial"/>
        <family val="2"/>
      </rPr>
      <t>Producción de copias a partir de grabaciones originales, incluye la producción de copias de música y otros sonidos en discos gramofónicos, discos compactos y cintas magnetofónicas a partir de grabaciones originales, la producción de copias de discos flexibles, duros o compactos, de programas de informática, software, programas comerciales y películas cinematográficas a partir de originales.</t>
    </r>
  </si>
  <si>
    <r>
      <rPr>
        <sz val="10"/>
        <rFont val="Arial"/>
        <family val="2"/>
      </rPr>
      <t xml:space="preserve">Fabricación de plásticos en formas primarias, incluye la preparación de resina, la fabricación de resinas de intercambio iónico a base de
</t>
    </r>
    <r>
      <rPr>
        <sz val="10"/>
        <rFont val="Arial"/>
        <family val="2"/>
      </rPr>
      <t>polímeros.</t>
    </r>
  </si>
  <si>
    <r>
      <rPr>
        <sz val="10"/>
        <rFont val="Arial"/>
        <family val="2"/>
      </rPr>
      <t xml:space="preserve">Fabricación de jabones y detergentes, preparados para limpiar y pulir; perfumes y preparados de tocador, incluye la fabricación de otros
</t>
    </r>
    <r>
      <rPr>
        <sz val="10"/>
        <rFont val="Arial"/>
        <family val="2"/>
      </rPr>
      <t>preparados de perfumería, cosméticos y aromáticos de tocador; productos de tocador, obtención de glicerina cruda.</t>
    </r>
  </si>
  <si>
    <r>
      <rPr>
        <sz val="10"/>
        <rFont val="Arial"/>
        <family val="2"/>
      </rPr>
      <t>Fabricación de jabones y detergentes, preparados para limpiar y pulir; perfumes y preparados de tocador, incluye la fabricación de preparados para perfumar o desodorizar ambientes.</t>
    </r>
  </si>
  <si>
    <r>
      <rPr>
        <sz val="10"/>
        <rFont val="Arial"/>
        <family val="2"/>
      </rPr>
      <t>Fabricación de otros productos químicos n.c.p., incluye la fabricación de esencias y extractos de productos aromáticos naturales.</t>
    </r>
  </si>
  <si>
    <r>
      <rPr>
        <sz val="10"/>
        <rFont val="Arial"/>
        <family val="2"/>
      </rPr>
      <t xml:space="preserve">Fabricación de otros productos químicos n.c.p., incluye la fabricación de
</t>
    </r>
    <r>
      <rPr>
        <sz val="10"/>
        <rFont val="Arial"/>
        <family val="2"/>
      </rPr>
      <t>aguas destiladas aromáticas (agua floral), mezclas de productos odoríferos.</t>
    </r>
  </si>
  <si>
    <r>
      <rPr>
        <sz val="10"/>
        <rFont val="Arial"/>
        <family val="2"/>
      </rPr>
      <t>Fabricación de formas básicas de caucho y otros productos de caucho, n.c.p., incluye la manufactura de arandelas, conectores y sellos de caucho.</t>
    </r>
  </si>
  <si>
    <r>
      <rPr>
        <sz val="10"/>
        <rFont val="Arial"/>
        <family val="2"/>
      </rPr>
      <t>Fabricación de otros productos elaborados de metal n.c.p., incluye la fabricación de pequeños artículos de metal para oficina, avisos, relieves, placas y similares de metal, chapas de metal e insignias militares de metal.</t>
    </r>
  </si>
  <si>
    <r>
      <rPr>
        <sz val="10"/>
        <rFont val="Arial"/>
        <family val="2"/>
      </rPr>
      <t xml:space="preserve">Fabricación de instrumentos ópticos y equipo fotográfico, incluye la fabricación de elementos ópticos de vidrio, cuarzo, excepto el fundido, de espatoflúor, de plástico, de cristales cultivados, prismas y lentes, espejos con configuración de elementos ópticos, filtros selectivos de colores para aparatos fotográficos principalmente, elementos polarizadores, entre otros; fibras ópticas las cuales están formadas por capas concéntricas (figuras
</t>
    </r>
    <r>
      <rPr>
        <sz val="10"/>
        <rFont val="Arial"/>
        <family val="2"/>
      </rPr>
      <t>geométricas) de vidrio o de plástico con diversos índices de refracción.</t>
    </r>
  </si>
  <si>
    <r>
      <rPr>
        <sz val="10"/>
        <rFont val="Arial"/>
        <family val="2"/>
      </rPr>
      <t xml:space="preserve">Fabricación de medios magnéticos y ópticos para el almacenamiento de datos, incluye la fabricación de medios magnéticos y ópticos para el almacenamiento de datos tales como cintas magnéticas, de audio y video en blanco (casetes), disquetes en blanco, discos ópticos en blanco, discos
</t>
    </r>
    <r>
      <rPr>
        <sz val="10"/>
        <rFont val="Arial"/>
        <family val="2"/>
      </rPr>
      <t>duros, tarjetas con banda magnética incorporada, entre otros soportes.</t>
    </r>
  </si>
  <si>
    <r>
      <rPr>
        <sz val="10"/>
        <rFont val="Arial"/>
        <family val="2"/>
      </rPr>
      <t>Fabricación de muebles, incluye la fabricación artesanal o manual de muebles y gabinetes utilizados en el hogar y oficina.</t>
    </r>
  </si>
  <si>
    <r>
      <rPr>
        <sz val="10"/>
        <rFont val="Arial"/>
        <family val="2"/>
      </rPr>
      <t>Fabricación de muebles, incluye la fabricación artesanal o manual de muebles para locales comerciales, autoservicios, bares, restaurantes, hoteles, teatros, colegios, iglesias y sitios similares.</t>
    </r>
  </si>
  <si>
    <r>
      <rPr>
        <sz val="10"/>
        <rFont val="Arial"/>
        <family val="2"/>
      </rPr>
      <t>Fabricación de instrumentos musicales, incluye la fabricación artesanal de instrumentos de cuerda, teclado, viento, sonido, percusión y otros, incluidas la fabricación de partes, piezas y accesorios de instrumentos.</t>
    </r>
  </si>
  <si>
    <r>
      <rPr>
        <sz val="10"/>
        <rFont val="Arial"/>
        <family val="2"/>
      </rPr>
      <t>Fabricación de instrumentos musicales, incluye solamente estuches, bolsas o cajas para guardar instrumentos musicales.</t>
    </r>
  </si>
  <si>
    <r>
      <rPr>
        <sz val="10"/>
        <rFont val="Arial"/>
        <family val="2"/>
      </rPr>
      <t xml:space="preserve">Fabricación de artículos y equipo para la práctica del deporte, incluye la fabricación de artículos deportivos y de atletismo (excepto prendas de vestir y calzado), artículos y equipo de cualquier material para la práctica de deportes y juegos al aire libre y bajo techo: pelotas de caucho, bolas y balones duros, blandos e inflables (para la práctica de deportes como béisbol, basquetbol, fútbol, golf, tenis, polo y bolos); raquetas, bates, mazos, palos de golf, entre otros; esquís para la nieve, fijaciones y/o botas, bastones y demás artículos para la práctica del esquí en nieve; esquís
</t>
    </r>
    <r>
      <rPr>
        <sz val="10"/>
        <rFont val="Arial"/>
        <family val="2"/>
      </rPr>
      <t>náuticos, tablas de vela, tablas de surf y demás artículos para la práctica de deportes náuticos.</t>
    </r>
  </si>
  <si>
    <r>
      <rPr>
        <sz val="10"/>
        <rFont val="Arial"/>
        <family val="2"/>
      </rPr>
      <t xml:space="preserve">Fabricación de artículos y equipo para la práctica del deporte, incluye la fabricación de artículos para la práctica de deportes acuáticos (buceo, natación, entre otros); artículos para la pesca deportiva: anzuelos, aparejos y arpones, incluso redes de mano (salabres) y sus partes;
</t>
    </r>
    <r>
      <rPr>
        <sz val="10"/>
        <rFont val="Arial"/>
        <family val="2"/>
      </rPr>
      <t>artículos para la caza, el alpinismo y otras actividades deportivas.</t>
    </r>
  </si>
  <si>
    <r>
      <rPr>
        <sz val="10"/>
        <rFont val="Arial"/>
        <family val="2"/>
      </rPr>
      <t xml:space="preserve">Fabricación de artículos y equipo para la práctica del deporte, incluye la fabricación de guantes y gorros de cuero, cascos, cinturones y demás accesorios especiales, incluso artículos de protección (rodilleras, musieras, etcétera), para la práctica de deportes; patines para hielo y patines de ruedas, incluido el calzado con patines fijos y patinetas; blancos de arquería y tiro, arcos, ballestas, flechas, incluso blancos para rifles; equipo para gimnasio (bicicletas estáticas, trotadoras, escaladoras y demás máquinas de ejercicio físico y de atletismo); artículos para la práctica de pilates, ballet y yoga; artículos para la práctica de deportes extremos; equipo para gimnasio (bicicletas estáticas, trotadoras, escaladoras y demás máquinas de ejercicio físico y de atletismo); artículos para la práctica de pilates, ballet y yoga; artículos para la práctica de deportes
</t>
    </r>
    <r>
      <rPr>
        <sz val="10"/>
        <rFont val="Arial"/>
        <family val="2"/>
      </rPr>
      <t>extremos; artículos para la práctica de deportes nacionales como: tejo, bolo criollo y rana.</t>
    </r>
  </si>
  <si>
    <r>
      <rPr>
        <sz val="10"/>
        <rFont val="Arial"/>
        <family val="2"/>
      </rPr>
      <t xml:space="preserve">Fabricación de artículos y equipo para la práctica del deporte, incluye la fabricación de los equipos o sets completos para la práctica de los deportes, que incluyan estuches, cestas, bolsas, soportes, bases, redes,
</t>
    </r>
    <r>
      <rPr>
        <sz val="10"/>
        <rFont val="Arial"/>
        <family val="2"/>
      </rPr>
      <t>carnadas, entre otros.</t>
    </r>
  </si>
  <si>
    <r>
      <rPr>
        <sz val="10"/>
        <rFont val="Arial"/>
        <family val="2"/>
      </rPr>
      <t xml:space="preserve">Otras industrias manufactureras n.c.p., incluye la fabricación de escobas, y cepillos (aspiradoras y otras máquinas con dispositivos rotatorios), incluidos cepillos que forman parte de máquinas, escobillas, barredoras, limpiones, traperos, plumeros mecánicos y manuales, brochas, almohadillas, rodillos para pintar, escurridores, mopas, escobillas de goma, entre otros; flores artificiales; máscaras, artículos confeccionados con cabello (pelucas, extensiones) barbas, cejas postizas, entre otros)., fabricación de distintivos de la Cruz Roja, bomberos, sindicatos e insignias militares metálicas, que no sean de metales preciosos ni de metales comunes revestidos con metales preciosos; fabricación de cepillos de dientes, cepillos para calzado y ropa, incluso kits de costura y arreglo de
</t>
    </r>
    <r>
      <rPr>
        <sz val="10"/>
        <rFont val="Arial"/>
        <family val="2"/>
      </rPr>
      <t>calcetería.</t>
    </r>
  </si>
  <si>
    <r>
      <rPr>
        <sz val="10"/>
        <rFont val="Arial"/>
        <family val="2"/>
      </rPr>
      <t>incluye reparación y mantenimiento de armas de fuego (incluso de armas deportivas y recreacionales).</t>
    </r>
  </si>
  <si>
    <r>
      <rPr>
        <sz val="10"/>
        <rFont val="Arial"/>
        <family val="2"/>
      </rPr>
      <t>Mantenimiento y reparación especializada de maquinaria y equipo, incluye el mantenimiento y reparación de calculadoras, máquinas de escribir, fotocopiadoras, cajas registradoras, máquinas de confección.</t>
    </r>
  </si>
  <si>
    <r>
      <rPr>
        <sz val="10"/>
        <rFont val="Arial"/>
        <family val="2"/>
      </rPr>
      <t xml:space="preserve">Mantenimiento y reparación especializado de equipo electrónico y óptico, incluye el mantenimiento, reparación y calibración especializado a cambio de una retribución o por contrata de: equipos de medición, ensayo y control; aparatos de control del tiempo y contadores de tiempo, instrumentos de aeronaves; equipo de prueba de emisiones de automotores; instrumentos meteorológicos; equipos de inspección y ensayo de propiedades físicas, eléctricas y químicas; equipos de
</t>
    </r>
    <r>
      <rPr>
        <sz val="10"/>
        <rFont val="Arial"/>
        <family val="2"/>
      </rPr>
      <t>investigación; instrumentos de monitoreo y detección de radiación; instrumentos de prospección.</t>
    </r>
  </si>
  <si>
    <r>
      <rPr>
        <sz val="10"/>
        <rFont val="Arial"/>
        <family val="2"/>
      </rPr>
      <t xml:space="preserve">Mantenimiento y reparación realizado a cambio de una retribución o por contrato, de maquinaria y equipo no cubierto en los otros grupos que conforman la división 33, tales como: reparación de mallas de pescar; cuerdas, aparejos náuticos, eslingas, tiendas, carpas y lonas; bolsas de almacenamiento de fertilizantes y químicos (bolsas de polietileno plegado de tres capas que cuentan con estabilización ultravioleta, tienen un diámetro de 5 a 6 pies y una longitud de 60 a 75 metros); reparación o reacondicionamiento de estibas de madera, barriles de transporte y artículos similares; reparación de máquinas operadas con monedas (dispensadores, juegos electrónicos, tragamonedas y similares), restauración de instrumentos musicales antiguos (órganos, clavicordios, etc.), reparación de esterilizadores y de equipos de destilación del tipo
</t>
    </r>
    <r>
      <rPr>
        <sz val="10"/>
        <rFont val="Arial"/>
        <family val="2"/>
      </rPr>
      <t>usado en laboratorios, entre otros.</t>
    </r>
  </si>
  <si>
    <r>
      <rPr>
        <sz val="10"/>
        <rFont val="Arial"/>
        <family val="2"/>
      </rPr>
      <t xml:space="preserve">Instalación especializada de maquinaria y equipo industrial, incluye instalación de equipos, maquinaria de oficina y contabilidad (diferente de los computadores y equipo periférico); maquinaría de uso general, equipos
</t>
    </r>
    <r>
      <rPr>
        <sz val="10"/>
        <rFont val="Arial"/>
        <family val="2"/>
      </rPr>
      <t>de bolos</t>
    </r>
  </si>
  <si>
    <r>
      <rPr>
        <sz val="10"/>
        <rFont val="Arial"/>
        <family val="2"/>
      </rPr>
      <t>Terminación y acabado de edificios y obras de ingeniería civil, incluye talleres de pintura al duco.</t>
    </r>
  </si>
  <si>
    <r>
      <rPr>
        <sz val="10"/>
        <rFont val="Arial"/>
        <family val="2"/>
      </rPr>
      <t xml:space="preserve">Comercio de vehículos automotores nuevos, incluye el comercio al por mayor y al por menor de vehículos automotores nuevos para pasajeros, incluso vehículos especiales (ambulancias, casas rodantes, microbuses, vehículos de camping, caravanas, entre otros), vehículos con tracción tipo campero (todo terreno), y otros vehículos automotores para pasajeros con mecanismos de conducción similares a los de los automóviles, así como el comercio de camiones, remolques y semirremolques, venta de vehículos por consignación, la compra y venta de contenedores para su uso en uno
</t>
    </r>
    <r>
      <rPr>
        <sz val="10"/>
        <rFont val="Arial"/>
        <family val="2"/>
      </rPr>
      <t>o más medios de transporte.</t>
    </r>
  </si>
  <si>
    <r>
      <rPr>
        <sz val="10"/>
        <rFont val="Arial"/>
        <family val="2"/>
      </rPr>
      <t xml:space="preserve">Comercio de vehículos automotores usados, incluye el comercio al por mayor y al por menor de vehículos automotores usados para pasajeros, incluso vehículos especiales (ambulancias, casas rodantes, microbuses, vehículos de camping, caravanas, entre otros), los vehículos con tracción tipo campero (todo terreno), y otros vehículos automotores para pasajeros con mecanismos de conducción similares a los de los automóviles, así como el comercio de camiones, remolques y semirremolques. Incluye las actividades de venta de vehículos usados por consignación, por comisión o por contrata (intermediarios), como también la compraventa de
</t>
    </r>
    <r>
      <rPr>
        <sz val="10"/>
        <rFont val="Arial"/>
        <family val="2"/>
      </rPr>
      <t>contenedores especialmente diseñados y equipados para su uso en uno o más medios de transporte; subasta de vehículos automotores usados.</t>
    </r>
  </si>
  <si>
    <r>
      <rPr>
        <sz val="10"/>
        <rFont val="Arial"/>
        <family val="2"/>
      </rPr>
      <t>Comercio al por mayor a cambio de una retribución o por contrata, incluye la venta de pescados y mariscos.</t>
    </r>
  </si>
  <si>
    <r>
      <rPr>
        <sz val="10"/>
        <rFont val="Arial"/>
        <family val="2"/>
      </rPr>
      <t>Comercio al por mayor a cambio de una retribución o por contrata, incluye venta de mercancías en general, con autotransporte.</t>
    </r>
  </si>
  <si>
    <r>
      <rPr>
        <sz val="10"/>
        <rFont val="Arial"/>
        <family val="2"/>
      </rPr>
      <t>Comercio al por mayor de materias primas agropecuarias; animales vivos, incluye el comercio al por mayor de semillas y forrajes.</t>
    </r>
  </si>
  <si>
    <r>
      <rPr>
        <sz val="10"/>
        <rFont val="Arial"/>
        <family val="2"/>
      </rPr>
      <t xml:space="preserve">Comercio al por mayor de bebidas y tabaco, incluye el comercio al por mayor de todo tipo de bebidas alcohólicas y no alcohólicas o refrescantes, el embotellado y etiquetado de todo tipo de bebidas, si estas operaciones se efectúan dentro del contexto de las actividades de compraventa, como por ejemplo, la compra de vino a granel y envasado del mismo sin transformación, el comercio al por mayor de productos del tabaco en todas sus variedades (cigarros, cigarrillos, picadura, rapé, tabaco para mascar,
</t>
    </r>
    <r>
      <rPr>
        <sz val="10"/>
        <rFont val="Arial"/>
        <family val="2"/>
      </rPr>
      <t>entre otros).</t>
    </r>
  </si>
  <si>
    <r>
      <rPr>
        <sz val="10"/>
        <rFont val="Arial"/>
        <family val="2"/>
      </rPr>
      <t xml:space="preserve">Comercio al por mayor de equipo, partes y piezas, electrónicas y de telecomunicaciones, incluye válvulas, tubos electrónicos, dispositivos de semiconductores, microchips, circuitos integrados y estampados, partes y piezas de computadores, equipo telefónico, partes y accesorios,
</t>
    </r>
    <r>
      <rPr>
        <sz val="10"/>
        <rFont val="Arial"/>
        <family val="2"/>
      </rPr>
      <t>conmutadores y equipo de telecomunicaciones.</t>
    </r>
  </si>
  <si>
    <r>
      <rPr>
        <sz val="10"/>
        <rFont val="Arial"/>
        <family val="2"/>
      </rPr>
      <t xml:space="preserve">Comercio al por mayor de maquinaria y equipos agropecuarios, incluye el comercio al por mayor de maquinaria y equipos agropecuarios, sus partes, piezas y accesorios como: arados, sembradoras, cosechadoras, trilladoras, máquinas de ordeñar, máquinas utilizadas en avicultura y apicultura, y tractores utilizados en actividades agropecuarias y silvícolas.
</t>
    </r>
    <r>
      <rPr>
        <sz val="10"/>
        <rFont val="Arial"/>
        <family val="2"/>
      </rPr>
      <t>El comercio al por mayor de segadoras de césped de todo tipo y de sus partes, piezas y accesorios.</t>
    </r>
  </si>
  <si>
    <r>
      <rPr>
        <sz val="10"/>
        <rFont val="Arial"/>
        <family val="2"/>
      </rPr>
      <t xml:space="preserve">Comercio al por mayor de otros tipos de maquinaria y equipo n.c.p., incluye el comercio al por mayor de equipo de transporte, sus partes,
</t>
    </r>
    <r>
      <rPr>
        <sz val="10"/>
        <rFont val="Arial"/>
        <family val="2"/>
      </rPr>
      <t>piezas y accesorios excepto vehículos automotores, motocicletas y bicicletas.</t>
    </r>
  </si>
  <si>
    <r>
      <rPr>
        <sz val="10"/>
        <rFont val="Arial"/>
        <family val="2"/>
      </rPr>
      <t xml:space="preserve">Comercio al por mayor de otros tipos de maquinaria y equipo n.c.p., incluye el comercio al por mayor de maquinaria para uso en la industria, la minería y la construcción, el comercio y la navegación y otros servicios, en general venta de maquinaria pesada, robots para cadenas de montaje, y de sus partes, piezas y accesorios. Máquinas herramienta, sus partes, piezas y accesorios, de todo tipo y para cualquier material, y las
</t>
    </r>
    <r>
      <rPr>
        <sz val="10"/>
        <rFont val="Arial"/>
        <family val="2"/>
      </rPr>
      <t>controladas por computador.</t>
    </r>
  </si>
  <si>
    <r>
      <rPr>
        <sz val="10"/>
        <rFont val="Arial"/>
        <family val="2"/>
      </rPr>
      <t xml:space="preserve">Comercio al por mayor de otros tipos de maquinaria y equipo n.c.p., incluye el comercio al por mayor de cables, cables de fibra óptica y conmutadores y de otros tipos de equipo de instalación de uso industrial, el comercio al por mayor de cables, cables de fibra óptica y conmutadores y de otros tipos de equipo de instalación de uso industrial, máquina herramienta, otros tipos de equipo eléctrico, sus partes piezas y accesorios, como motores y transformadores eléctricos, máquinas de
</t>
    </r>
    <r>
      <rPr>
        <sz val="10"/>
        <rFont val="Arial"/>
        <family val="2"/>
      </rPr>
      <t>coser y telares para tejidos de punto controlados por computador.</t>
    </r>
  </si>
  <si>
    <r>
      <rPr>
        <sz val="10"/>
        <rFont val="Arial"/>
        <family val="2"/>
      </rPr>
      <t xml:space="preserve">Comercio al por mayor de metales y productos metalífero, incluye el comercio al por mayor de minerales metalíferos ferrosos y no ferrosos en formas primarias, semiacabados de metales ferrosos y no ferrosos n.c.p.,
</t>
    </r>
    <r>
      <rPr>
        <sz val="10"/>
        <rFont val="Arial"/>
        <family val="2"/>
      </rPr>
      <t>como por ejemplo, los herrajes diferentes de los usados en la confección, comercio al por mayor de oro y otros metales preciosos.</t>
    </r>
  </si>
  <si>
    <r>
      <rPr>
        <sz val="10"/>
        <rFont val="Arial"/>
        <family val="2"/>
      </rPr>
      <t>Comercio al por mayor de materiales de construcción, artículos de ferretería, pinturas, productos de vidrio, equipo y materiales de fontanería y calefacción, incluye el comercio al por mayor de herramientas de ferretería como martillos, sierras, destornilladores, taladros y otras herramientas de mano, madera, equipos para la instalación de sanitarios, su venta sin autotransporte.</t>
    </r>
  </si>
  <si>
    <r>
      <rPr>
        <sz val="10"/>
        <rFont val="Arial"/>
        <family val="2"/>
      </rPr>
      <t>Comercio al por mayor de otros productos n.c.p., incluye la venta al por mayor de extintores de incendio.</t>
    </r>
  </si>
  <si>
    <r>
      <rPr>
        <sz val="10"/>
        <rFont val="Arial"/>
        <family val="2"/>
      </rPr>
      <t xml:space="preserve">Comercio al por menor en establecimientos no especializados, con surtido compuesto principalmente por productos diferentes de alimentos (víveres en general), bebidas y tabaco, incluye establecimientos no especializados de comercio al por menor con surtido compuesto principalmente de una variedad de productos nuevos, para consumo de los hogares y entre los cuales la venta de alimentos (víveres en general), bebidas y tabaco, no constituye su actividad predominante suelen realizar este tipo de actividad los denominados almacenes generales, misceláneas, los almacenes o tiendas por departamento con surtido diverso compuesto, por ejemplo, de prendas de vestir, calzado, muebles, electrodomésticos, artículos de ferretería, cosméticos, joyería, productos de farmacia y droguería, artículos
</t>
    </r>
    <r>
      <rPr>
        <sz val="10"/>
        <rFont val="Arial"/>
        <family val="2"/>
      </rPr>
      <t>deportivos, entre otros.</t>
    </r>
  </si>
  <si>
    <r>
      <rPr>
        <sz val="10"/>
        <rFont val="Arial"/>
        <family val="2"/>
      </rPr>
      <t xml:space="preserve">Comercio al por menor de productos agrícolas para el consumo en establecimientos especializados, incluye el comercio de frutas pulpa y nueces, legumbres, leguminosas frescas y secas (arveja, frijol, garbanzo, entre otros), cereales, hortalizas, tubérculos y verduras en general, y
</t>
    </r>
    <r>
      <rPr>
        <sz val="10"/>
        <rFont val="Arial"/>
        <family val="2"/>
      </rPr>
      <t>demás productos agrícolas para el consumo, frescos y refrigerados.</t>
    </r>
  </si>
  <si>
    <r>
      <rPr>
        <sz val="10"/>
        <rFont val="Arial"/>
        <family val="2"/>
      </rPr>
      <t xml:space="preserve">Comercio al por menor de carnes (incluye aves de corral), productos cárnicos, pescado fresco, preparado o en conserva, mariscos y productos de mar, en establecimientos especializados, incluye carnicerías y venta de
</t>
    </r>
    <r>
      <rPr>
        <sz val="10"/>
        <rFont val="Arial"/>
        <family val="2"/>
      </rPr>
      <t>carnes de aves de corral, pescados y productos de mar.</t>
    </r>
  </si>
  <si>
    <r>
      <rPr>
        <sz val="10"/>
        <rFont val="Arial"/>
        <family val="2"/>
      </rPr>
      <t xml:space="preserve">Comercio al por menor de artículos de ferretería, pinturas y productos de vidrio en establecimientos especializados, incluye venta de artículos de ferretería (incluidos artículos eléctricos), solventes, materiales de construcción, baldosas de corcho para pisos y vidrio plano, enmarcación
</t>
    </r>
    <r>
      <rPr>
        <sz val="10"/>
        <rFont val="Arial"/>
        <family val="2"/>
      </rPr>
      <t>de cuadros o marqueterías y otros, sin autotransporte.</t>
    </r>
  </si>
  <si>
    <r>
      <rPr>
        <sz val="10"/>
        <rFont val="Arial"/>
        <family val="2"/>
      </rPr>
      <t xml:space="preserve">Comercio al por menor de otros productos nuevos en establecimientos especializados, incluye tiendas de artículos sexuales (sex-shop), de
</t>
    </r>
    <r>
      <rPr>
        <sz val="10"/>
        <rFont val="Arial"/>
        <family val="2"/>
      </rPr>
      <t>artículos de esotéricos.</t>
    </r>
  </si>
  <si>
    <r>
      <rPr>
        <sz val="10"/>
        <rFont val="Arial"/>
        <family val="2"/>
      </rPr>
      <t xml:space="preserve">Almacenamiento y depósito, incluye almacenamiento y depósito de productos textiles, alimenticios, agropecuarios, de mercancías, muebles,
</t>
    </r>
    <r>
      <rPr>
        <sz val="10"/>
        <rFont val="Arial"/>
        <family val="2"/>
      </rPr>
      <t>automóviles, semillas y forrajes. Almacenes para mercancías varias, almacenes generales de depósito.</t>
    </r>
  </si>
  <si>
    <r>
      <rPr>
        <sz val="10"/>
        <rFont val="Arial"/>
        <family val="2"/>
      </rPr>
      <t>Actividades de estaciones, vías y servicios complementarios para el transporte terrestre, incluye estacionamiento para automóviles o garajes (parqueaderos) y para bicicletas.</t>
    </r>
  </si>
  <si>
    <r>
      <rPr>
        <sz val="10"/>
        <rFont val="Arial"/>
        <family val="2"/>
      </rPr>
      <t xml:space="preserve">Alojamiento en hoteles, incluye el servicio o prestación de servicios de alojamiento en unidades constituidas por habitaciones, suministrado mediante contrato de hospedaje día a día o de hospedaje temporal, hostales; incluye hospedaje temporal en hoteles con salas de conferencias. Esta clase excluye las actividades de alojamiento que
</t>
    </r>
    <r>
      <rPr>
        <sz val="10"/>
        <rFont val="Arial"/>
        <family val="2"/>
      </rPr>
      <t>ofrecen servicios de preparación de alimentos.</t>
    </r>
  </si>
  <si>
    <r>
      <rPr>
        <sz val="10"/>
        <rFont val="Arial"/>
        <family val="2"/>
      </rPr>
      <t xml:space="preserve">Alojamiento en la modalidad de apartahoteles (establecimiento en que se presta el servicio de alojamiento en apartamentos independientes, de un edificio, que integren una unidad de administración y explotación, pudiendo ofrecer otros servicios complementarios.) la cual es operada con un sistema de reservas de igual manera que un hotel. Es un sistema similar a rentar un apartamento pero no posee un contrato fijo y los huéspedes
</t>
    </r>
    <r>
      <rPr>
        <sz val="10"/>
        <rFont val="Arial"/>
        <family val="2"/>
      </rPr>
      <t>pueden hacer su «check-out» cuando lo deseen.</t>
    </r>
  </si>
  <si>
    <r>
      <rPr>
        <sz val="10"/>
        <rFont val="Arial"/>
        <family val="2"/>
      </rPr>
      <t xml:space="preserve">Alojamiento en centros vacacionales, incluye el servicio de alojamiento en unidades constituidas por habitaciones o apartamentos, ubicadas en áreas que por sus características topográficas, climáticas o terapéuticas son
</t>
    </r>
    <r>
      <rPr>
        <sz val="10"/>
        <rFont val="Arial"/>
        <family val="2"/>
      </rPr>
      <t>consideradas de atractivo turístico.</t>
    </r>
  </si>
  <si>
    <r>
      <rPr>
        <sz val="10"/>
        <rFont val="Arial"/>
        <family val="2"/>
      </rPr>
      <t xml:space="preserve">Alojamiento rural, incluye la provisión de alojamiento temporal en unidades habitacionales privadas, ubicado en áreas rurales tales como: posadas
</t>
    </r>
    <r>
      <rPr>
        <sz val="10"/>
        <rFont val="Arial"/>
        <family val="2"/>
      </rPr>
      <t>turísticas, parques nacionales para fines turísticos y fincas turísticas, entre otros.</t>
    </r>
  </si>
  <si>
    <r>
      <rPr>
        <sz val="10"/>
        <rFont val="Arial"/>
        <family val="2"/>
      </rPr>
      <t xml:space="preserve">Otros tipos de alojamientos para visitantes, incluye el alojamiento en unidades habitacionales, cuartos o apartamentos de alquiler ocasional o
</t>
    </r>
    <r>
      <rPr>
        <sz val="10"/>
        <rFont val="Arial"/>
        <family val="2"/>
      </rPr>
      <t>temporal; comprende servicios de los albergues de jóvenes, hostales con servicios mínimos, entre otros.</t>
    </r>
  </si>
  <si>
    <r>
      <rPr>
        <sz val="10"/>
        <rFont val="Arial"/>
        <family val="2"/>
      </rPr>
      <t xml:space="preserve">Actividades de zonas de camping y parques para vehículos recreacionales, incluye el servicio de alojamiento en un terreno delimitado, con un sitio para cada persona o grupo de personas al aire libre, casas rodantes, zonas de camping, campamentos, carpas, parques para remolques, campos recreativos, campamentos de pesca y caza para corta
</t>
    </r>
    <r>
      <rPr>
        <sz val="10"/>
        <rFont val="Arial"/>
        <family val="2"/>
      </rPr>
      <t>estadía, refugios protectores y/o talegos para dormir.</t>
    </r>
  </si>
  <si>
    <r>
      <rPr>
        <sz val="10"/>
        <rFont val="Arial"/>
        <family val="2"/>
      </rPr>
      <t>Servicio por horas, incluye moteles, residencias o amoblados, servicio de estancias por horas o periodos de tiempo inferiores a un día, suministrado en unidades constituidas por habitaciones mediante un pago por horas o periodos de tiempo inferiores a un día</t>
    </r>
  </si>
  <si>
    <r>
      <rPr>
        <sz val="10"/>
        <rFont val="Arial"/>
        <family val="2"/>
      </rPr>
      <t xml:space="preserve">Otros tipos de alojamiento n.c.p., incluye el alojamiento temporal o de largo plazo en cuartos individuales o compartidos o dormitorios para  estudiantes, migrantes, comprende residencias estudiantiles, dormitorios
</t>
    </r>
    <r>
      <rPr>
        <sz val="10"/>
        <rFont val="Arial"/>
        <family val="2"/>
      </rPr>
      <t>escolares, campamentos de trabajadores.</t>
    </r>
  </si>
  <si>
    <r>
      <rPr>
        <sz val="10"/>
        <rFont val="Arial"/>
        <family val="2"/>
      </rPr>
      <t xml:space="preserve">Expendio por autoservicio de comidas preparadas, incluye la preparación y el expendio de alimentos y bebidas que van con las comidas para el consumo inmediato, exclusiva o principalmente bajo la modalidad de
</t>
    </r>
    <r>
      <rPr>
        <sz val="10"/>
        <rFont val="Arial"/>
        <family val="2"/>
      </rPr>
      <t>autoservicio en cafeterías.</t>
    </r>
  </si>
  <si>
    <r>
      <rPr>
        <sz val="10"/>
        <rFont val="Arial"/>
        <family val="2"/>
      </rPr>
      <t xml:space="preserve">Expendio de bebidas alcohólicas para el consumo dentro del establecimiento, incluye expendio de bebidas alcohólicas para consumo dentro del establecimiento en discotecas, tabernas, bares y cervecerías, el
</t>
    </r>
    <r>
      <rPr>
        <sz val="10"/>
        <rFont val="Arial"/>
        <family val="2"/>
      </rPr>
      <t>servicio de bar a bordo de barcos, cuando son provistos por unidades independientes</t>
    </r>
  </si>
  <si>
    <r>
      <rPr>
        <sz val="10"/>
        <rFont val="Arial"/>
        <family val="2"/>
      </rPr>
      <t>Actividades de producción de películas cinematográficas, videos, programas, anuncios y comerciales de televisión, incluyen la producción de películas cinematográficas, videos, programas, anuncios y comerciales de televisión, de avisos comerciales para televisión y salas de cine o teatros.</t>
    </r>
  </si>
  <si>
    <r>
      <rPr>
        <sz val="10"/>
        <rFont val="Arial"/>
        <family val="2"/>
      </rPr>
      <t xml:space="preserve">Actividades de posproducción de películas cinematográficas, videos, programas, anuncios y comerciales de televisión, incluyen las actividades de posproducción y reproducción de películas cinematográficas, videos, entre otros, tales como: edición, titulaje, subtitulaje, créditos, subtitulado para personas con discapacidad auditiva, gráficos, animación y efectos especiales producidos por computador; transferencia de películas a cintas. También se incluye el doblaje de sonido de películas cinematográficas o
</t>
    </r>
    <r>
      <rPr>
        <sz val="10"/>
        <rFont val="Arial"/>
        <family val="2"/>
      </rPr>
      <t>videos y la post-sincronización.</t>
    </r>
  </si>
  <si>
    <r>
      <rPr>
        <sz val="10"/>
        <rFont val="Arial"/>
        <family val="2"/>
      </rPr>
      <t xml:space="preserve">Actividades de posproducción de películas cinematográficas, videos, programas, anuncios y comerciales de televisión, incluyen actividades de laboratorios de revelado y procesamiento de dibujos animados y películas cinematográficas y televisión, incluso comerciales, estudios especiales
</t>
    </r>
    <r>
      <rPr>
        <sz val="10"/>
        <rFont val="Arial"/>
        <family val="2"/>
      </rPr>
      <t>incluso para películas de animación, trascripción de sonido, edición de sonido y musicalización.</t>
    </r>
  </si>
  <si>
    <r>
      <rPr>
        <sz val="10"/>
        <rFont val="Arial"/>
        <family val="2"/>
      </rPr>
      <t xml:space="preserve">Actividades de distribución de películas cinematográficas, videos, programas, anuncios y comerciales de televisión, incluye las actividades de distribución de películas cinematográficas y videos en sus diferentes formatos, a cines, cadenas de televisión, redes de estaciones y proyecciones en exhibidores o expositores. La adquisición de los derechos de distribución de películas y videos y Las agencias de distribución de películas cinematográficas para su respectiva reproducción, así como la distribución comercial a cinematecas de cintas, videos, programas,
</t>
    </r>
    <r>
      <rPr>
        <sz val="10"/>
        <rFont val="Arial"/>
        <family val="2"/>
      </rPr>
      <t>anuncios y comerciales de televisión.</t>
    </r>
  </si>
  <si>
    <r>
      <rPr>
        <sz val="10"/>
        <rFont val="Arial"/>
        <family val="2"/>
      </rPr>
      <t xml:space="preserve">Actividades de exhibición de películas cinematográficas y videos, incluye las actividades de exhibición de películas cinematográficas y videos en cine, teatros al aire libre o en otras instalaciones de proyección como exhibidores ambulantes de películas cinematográficas, de programas en
</t>
    </r>
    <r>
      <rPr>
        <sz val="10"/>
        <rFont val="Arial"/>
        <family val="2"/>
      </rPr>
      <t>diapositivas, así como los presentados en festivales cinematográficos, incluso para aerolíneas, cineclubes, servicios de cinematecas, videotecas.</t>
    </r>
  </si>
  <si>
    <r>
      <rPr>
        <sz val="10"/>
        <rFont val="Arial"/>
        <family val="2"/>
      </rPr>
      <t xml:space="preserve">Actividades de grabación de sonido y edición de música, incluye la producción de programas de radio y de televisión, Las actividades de servicio de grabación de sonido en estudio o en otros lugares y grabación de libros en cinta, incluida la producción de programas de radio pregrabados (es decir, no en directo), bandas sonoras de películas cinematográficas, grabaciones de sonido para programas de televisión,
</t>
    </r>
    <r>
      <rPr>
        <sz val="10"/>
        <rFont val="Arial"/>
        <family val="2"/>
      </rPr>
      <t>entre otras.</t>
    </r>
  </si>
  <si>
    <r>
      <rPr>
        <sz val="10"/>
        <rFont val="Arial"/>
        <family val="2"/>
      </rPr>
      <t xml:space="preserve">Actividades de grabación de sonido y edición de música, Las actividades relacionadas con la producción y posproducción de música y sonido: Adquisición y registro de derechos de autor de las composiciones musicales, Actividades de lanzamiento, promoción, autorización y uso de estas composiciones musicales en grabaciones en radio, televisión, películas cinematográficas, actuaciones en vivo y en directo, medios impresos y otros medios, Distribución de grabaciones de sonido de copias originales a los mayoristas y minoristas, Mezcla y masterización de sonido, La edición de libros de música y partituras y el otorgamiento de licencias
</t>
    </r>
    <r>
      <rPr>
        <sz val="10"/>
        <rFont val="Arial"/>
        <family val="2"/>
      </rPr>
      <t>de copias originales.</t>
    </r>
  </si>
  <si>
    <r>
      <rPr>
        <sz val="10"/>
        <rFont val="Arial"/>
        <family val="2"/>
      </rPr>
      <t xml:space="preserve">Actividades de programación y transmisión en el servicio de radiodifusión sonora, incluye las actividades de estudios de transmisión de estaciones radiales, es decir, la reunión de programas de audio para transmitirlos a los afiliados o suscriptores a través de las emisiones por el aire, por cable, satelitales o internet., emisión de señales de audiofrecuencia a través de estudios e instalaciones de emisión de radio para la transmisión de la programación de audio al público, a afiliados o a suscriptores, operación de estudios de estaciones de radio, las actividades de transmisión de radio
</t>
    </r>
    <r>
      <rPr>
        <sz val="10"/>
        <rFont val="Arial"/>
        <family val="2"/>
      </rPr>
      <t>a través de la internet (estaciones de radio por internet), la transmisión de datos integrada con la transmisión de radio.</t>
    </r>
  </si>
  <si>
    <r>
      <rPr>
        <sz val="10"/>
        <rFont val="Arial"/>
        <family val="2"/>
      </rPr>
      <t xml:space="preserve">Actividades de programación y transmisión de televisión, incluye la creación y la programación completa de canales de televisión, a partir de componentes adquiridos para el programa, componentes de producción propia o por terceros, tales como compañías proveedoras de televisión por cable o satelital, de acceso libre a disposición de los usuarios o de distribución por suscripción, las actividades de transmisión de televisión a través de la internet, la programación de canales de video a la carta, las
</t>
    </r>
    <r>
      <rPr>
        <sz val="10"/>
        <rFont val="Arial"/>
        <family val="2"/>
      </rPr>
      <t>actividades de transmisión de datos integrados con emisiones de televisión.</t>
    </r>
  </si>
  <si>
    <r>
      <rPr>
        <sz val="10"/>
        <rFont val="Arial"/>
        <family val="2"/>
      </rPr>
      <t xml:space="preserve">Actividades de telecomunicación satelital, incluye la explotación, mantenimiento o facilitación del acceso a los servicios para la transmisión de voz, datos, texto, sonido y video utilizando infraestructura de telecomunicaciones satelital; transmisión a los consumidores por sistemas de comunicación directa por satélite de programas visuales, de audio o de texto recibidos de redes de cable o estaciones de televisión o cadenas de radio (las unidades clasificadas en esta clase no producen por lo general material de programación locales)., servicios de telefonía satelital, telefonía de larga distancia de compañías de comunicación satelital; servicios de  red necesarios para la transmisión de señales de radio y televisión, a
</t>
    </r>
    <r>
      <rPr>
        <sz val="10"/>
        <rFont val="Arial"/>
        <family val="2"/>
      </rPr>
      <t>través de estaciones satelitales.</t>
    </r>
  </si>
  <si>
    <r>
      <rPr>
        <sz val="10"/>
        <rFont val="Arial"/>
        <family val="2"/>
      </rPr>
      <t xml:space="preserve">Otras actividades de telecomunicaciones, incluye los servicios de internet a través de las redes que no posee ni controla el proveedor de servicios de internet, tales como acceso telefónico a internet, suministro de servicios de telefonía por internet (VOIP: voz sobre protocolo de internet), entre otras; El suministro de servicios de telefonía y acceso a Internet en instalaciones abiertas al público: prestados por establecimientos, recarga en línea y pines, servicios prestados por las cabinas telefónicas y otros servicios
</t>
    </r>
    <r>
      <rPr>
        <sz val="10"/>
        <rFont val="Arial"/>
        <family val="2"/>
      </rPr>
      <t>similares.</t>
    </r>
  </si>
  <si>
    <r>
      <rPr>
        <sz val="10"/>
        <rFont val="Arial"/>
        <family val="2"/>
      </rPr>
      <t xml:space="preserve">Servicios de seguros sociales de salud, incluye las actividades de entidades de naturaleza pública, privada o mixta, responsables de la afiliación y contratación de sistemas de salud a nombre del sistema
</t>
    </r>
    <r>
      <rPr>
        <sz val="10"/>
        <rFont val="Arial"/>
        <family val="2"/>
      </rPr>
      <t>general de seguridad social en salud.</t>
    </r>
  </si>
  <si>
    <r>
      <rPr>
        <sz val="10"/>
        <rFont val="Arial"/>
        <family val="2"/>
      </rPr>
      <t xml:space="preserve">Servicios de seguros sociales de riesgos laborales, incluye las actividades de las entidades de carácter público o privado, destinadas a prevenir, proteger y atender a los trabajadores de los efectos de las enfermedades y los accidentes que puedan ocurrirles con ocasión o como consecuencia
</t>
    </r>
    <r>
      <rPr>
        <sz val="10"/>
        <rFont val="Arial"/>
        <family val="2"/>
      </rPr>
      <t>del trabajo que desarrollan; y Administradoras de Riesgos Laborales (ARL).</t>
    </r>
  </si>
  <si>
    <r>
      <rPr>
        <sz val="10"/>
        <rFont val="Arial"/>
        <family val="2"/>
      </rPr>
      <t>Régimen de prima media con prestación definida (RPM): se incluyen las actividades de los fondos de seguros sociales, mediante las cuales los afiliados o sus beneficiarios obtienen una pensión de vejez, de invalidez o de sobrevivientes, o una indemnización, previamente definida; se incluyen además los ramos de seguros relacionados con este tipo de seguros sociales: patrimonios autónomos, Ley 100 y conmutación pensional.</t>
    </r>
  </si>
  <si>
    <r>
      <rPr>
        <sz val="10"/>
        <rFont val="Arial"/>
        <family val="2"/>
      </rPr>
      <t xml:space="preserve">Régimen de ahorro individual (RAI): se incluyen las actividades de los fondos de seguros sociales mediante el cual los afiliados o sus beneficiarios obtienen una pensión de vejez, de invalidez o de sobrevivientes, o una indemnización, previamente definida (RAI); Los ramos de seguros relacionados con este tipo de seguros sociales:
</t>
    </r>
    <r>
      <rPr>
        <sz val="10"/>
        <rFont val="Arial"/>
        <family val="2"/>
      </rPr>
      <t>Patrimonios autónomos, Ley 100 y conmutación pensional.</t>
    </r>
  </si>
  <si>
    <r>
      <rPr>
        <sz val="10"/>
        <rFont val="Arial"/>
        <family val="2"/>
      </rPr>
      <t>Actividades de agentes y corredores de seguros, incluye corredores de seguros, agencias de seguros y agentes de seguros (intermediarios de seguros) que venden, negocian u ofertan contratos de anualidades y pólizas de seguros y reaseguros.</t>
    </r>
  </si>
  <si>
    <r>
      <rPr>
        <sz val="10"/>
        <rFont val="Arial"/>
        <family val="2"/>
      </rPr>
      <t xml:space="preserve">Actividades de agentes y corredores de seguros, incluye las actividades involucradas con el establecimiento, la gestión y la administración de planes de seguros o estrechamente relacionadas con ella, pero distintas
</t>
    </r>
    <r>
      <rPr>
        <sz val="10"/>
        <rFont val="Arial"/>
        <family val="2"/>
      </rPr>
      <t>de las de intermediación financiera.</t>
    </r>
  </si>
  <si>
    <r>
      <rPr>
        <sz val="10"/>
        <rFont val="Arial"/>
        <family val="2"/>
      </rPr>
      <t xml:space="preserve">Evaluación de riesgos y daños y otras actividades de servicios auxiliares, incluye, las actividades involucradas o estrechamente relacionadas con el establecimiento, la gestión y la administración de planes de seguros o estrechamente relacionadas con ella, pero distintas de las de intermediación financiera. Esta clase incluye la provisión de servicios de administración de seguro tales como la evaluación y liquidación de
</t>
    </r>
    <r>
      <rPr>
        <sz val="10"/>
        <rFont val="Arial"/>
        <family val="2"/>
      </rPr>
      <t>reclamaciones de seguros</t>
    </r>
  </si>
  <si>
    <r>
      <rPr>
        <sz val="10"/>
        <rFont val="Arial"/>
        <family val="2"/>
      </rPr>
      <t xml:space="preserve">Evaluación de riesgos y daños y otras actividades de servicios auxiliares, incluye, los servicios actuariales, la administración de salvamento, la evaluación de reclamos de seguros, la tasación de solicitudes de indemnización, la evaluación de riesgos y daños, la tasación de averías, pérdidas y liquidadores de siniestros, la liquidación de solicitudes de
</t>
    </r>
    <r>
      <rPr>
        <sz val="10"/>
        <rFont val="Arial"/>
        <family val="2"/>
      </rPr>
      <t>indemnización de seguros, otras actividades relacionadas con servicios de seguros y pensiones n.c.p.</t>
    </r>
  </si>
  <si>
    <r>
      <rPr>
        <sz val="10"/>
        <rFont val="Arial"/>
        <family val="2"/>
      </rPr>
      <t>Investigaciones y desarrollo experimental en el campo de las ciencias naturales y la ingeniería, incluye laboratorio de hidrología y meteorología.</t>
    </r>
  </si>
  <si>
    <r>
      <rPr>
        <sz val="10"/>
        <rFont val="Arial"/>
        <family val="2"/>
      </rPr>
      <t xml:space="preserve">Actividades especializadas de diseño, incluye las actividades de decoradores de interiores, diseño de telas, prendas de vestir, calzado,
</t>
    </r>
    <r>
      <rPr>
        <sz val="10"/>
        <rFont val="Arial"/>
        <family val="2"/>
      </rPr>
      <t>joyas, muebles y otros artículos de decoración interior y de moda, así como de otros artículos personales y enseres domésticos.</t>
    </r>
  </si>
  <si>
    <r>
      <rPr>
        <sz val="10"/>
        <rFont val="Arial"/>
        <family val="2"/>
      </rPr>
      <t xml:space="preserve">Actividades de fotografía, incluye la producción fotográfica comercial y para usuarios no comerciales, retratos fotográficos para pasaportes, actividades académicas, bodas, etc., publicitaria para: anuncios comerciales, editoriales y actividades relacionadas con la moda, los bienes raíces o el turismo, filmación en video de eventos: bodas, reuniones, etcétera; el procesamiento de películas: Revelado, impresión y ampliación de fotografías y películas de los clientes, laboratorio de revelado de películas e impresión de fotos, ampliación de fotografías y películas, tiendas de revelado rápido, montaje de diapositivas, copia y restauración y
</t>
    </r>
    <r>
      <rPr>
        <sz val="10"/>
        <rFont val="Arial"/>
        <family val="2"/>
      </rPr>
      <t>retoque de transparencias o negativos de fotografías, actividades de fotógrafos de prensa y microfilmación de documentos.</t>
    </r>
  </si>
  <si>
    <r>
      <rPr>
        <sz val="10"/>
        <rFont val="Arial"/>
        <family val="2"/>
      </rPr>
      <t xml:space="preserve">Otras actividades profesionales, científicas y técnicas n.c.p., incluye actividades de corretaje empresarial, la gestión de la compra o venta de pequeñas y medianas empresas, incluidas prácticas profesionales, pero sin incluir las actividades de agentes y valuadores de finca raíz. consultoría ambiental, agronomía y seguridad; valuaciones distintas de las relacionadas con bienes raíces y seguros (antigüedades, joyas, etcétera), auditoría de efectos e información sobre fletes; otros tipos de consultoría
</t>
    </r>
    <r>
      <rPr>
        <sz val="10"/>
        <rFont val="Arial"/>
        <family val="2"/>
      </rPr>
      <t>técnica, las actividades de consultoría distintas de las de arquitectura, ingeniería y gestión;</t>
    </r>
  </si>
  <si>
    <r>
      <rPr>
        <sz val="10"/>
        <rFont val="Arial"/>
        <family val="2"/>
      </rPr>
      <t>Otras actividades profesionales, científicas y técnicas n.c.p., incluye a actividades de pronóstico meteorológico.</t>
    </r>
  </si>
  <si>
    <r>
      <rPr>
        <sz val="10"/>
        <rFont val="Arial"/>
        <family val="2"/>
      </rPr>
      <t xml:space="preserve">Actividades veterinarias, incluye las actividades de atención médica y control de animales en establecimientos agropecuarios y control de animales domésticos, asistentes veterinarios u otro personal auxiliar veterinario, de diagnóstico clínico- patológico y otros diagnósticos relacionados con animales, veterinarias que requieran la utilización de
</t>
    </r>
    <r>
      <rPr>
        <sz val="10"/>
        <rFont val="Arial"/>
        <family val="2"/>
      </rPr>
      <t>ambulancia para animales.</t>
    </r>
  </si>
  <si>
    <r>
      <rPr>
        <sz val="10"/>
        <rFont val="Arial"/>
        <family val="2"/>
      </rPr>
      <t>Alquiler y arrendamiento de vehículos automotores, incluye el alquiler y arrendamiento con fines operativos de automóviles de pasajeros, camiones, remolques y vehículos de recreación (sin conductor).</t>
    </r>
  </si>
  <si>
    <r>
      <rPr>
        <sz val="10"/>
        <rFont val="Arial"/>
        <family val="2"/>
      </rPr>
      <t>Alquiler y arrendamiento de equipo recreativo y deportivo, incluye bicicletas, hamacas de playa y sombrilla.</t>
    </r>
  </si>
  <si>
    <r>
      <rPr>
        <sz val="10"/>
        <rFont val="Arial"/>
        <family val="2"/>
      </rPr>
      <t xml:space="preserve">Alquiler y arrendamiento de otros tipos de maquinaria, equipo y bienes tangibles n.c.p., incluye el alquiler y arrendamiento con fines operativos de equipo de transporte terrestre (excepto vehículos automotores) sin
</t>
    </r>
    <r>
      <rPr>
        <sz val="10"/>
        <rFont val="Arial"/>
        <family val="2"/>
      </rPr>
      <t>conductor: motocicletas, casas rodantes, furgonetas camper, etcétera; vehículos ferroviarios.</t>
    </r>
  </si>
  <si>
    <r>
      <rPr>
        <sz val="10"/>
        <rFont val="Arial"/>
        <family val="2"/>
      </rPr>
      <t>Alquiler y arrendamiento de otros tipos de maquinaria, equipo y bienes tangibles, n.c.p., incluye el alquiler y arrendamiento con fines operativos de equipo de transporte acuático, barcos y buques comerciales (sin operadores).</t>
    </r>
  </si>
  <si>
    <r>
      <rPr>
        <sz val="10"/>
        <rFont val="Arial"/>
        <family val="2"/>
      </rPr>
      <t>Alquiler y arrendamiento de otros tipos de maquinaria, equipo y bienes tangibles n.c.p., incluye el alquiler y arrendamiento con fines operativos de equipo de aeronaves, helicópteros, globos aerostáticos sin operadores.</t>
    </r>
  </si>
  <si>
    <r>
      <rPr>
        <sz val="10"/>
        <rFont val="Arial"/>
        <family val="2"/>
      </rPr>
      <t xml:space="preserve">Alquiler y arrendamiento de otros tipos de maquinaria, equipo y bienes tangibles n.c.p, incluye el alquiler y arrendamiento con fines operativos de maquinaria agrícola y forestal (sin operadores) (por ejemplo: tractores utilizados en actividades agrícolas, máquinas para la recolección, cosecha
</t>
    </r>
    <r>
      <rPr>
        <sz val="10"/>
        <rFont val="Arial"/>
        <family val="2"/>
      </rPr>
      <t>o trilla, máquinas desmotadoras de algodón, etcétera).</t>
    </r>
  </si>
  <si>
    <r>
      <rPr>
        <sz val="10"/>
        <rFont val="Arial"/>
        <family val="2"/>
      </rPr>
      <t xml:space="preserve">Alquiler y arrendamiento de otros tipos de maquinaria, equipo y bienes tangibles n.c.p., incluye el alquiler y arrendamiento de maquinaria y equipo de construcción y de ingeniería civil, camiones grúa, andamios y
</t>
    </r>
    <r>
      <rPr>
        <sz val="10"/>
        <rFont val="Arial"/>
        <family val="2"/>
      </rPr>
      <t>plataformas de trabajo sin montaje y desmontaje (sin operadores).</t>
    </r>
  </si>
  <si>
    <r>
      <rPr>
        <sz val="10"/>
        <rFont val="Arial"/>
        <family val="2"/>
      </rPr>
      <t xml:space="preserve">Alquiler y arrendamiento de otros tipos de maquinaria, equipo y bienes tangibles n.c.p., incluye el alquiler y arrendamiento con fines operativos de maquinaria y equipo de oficina, computadoras y equipo periférico, máquinas copiadoras, máquinas de escribir y procesadores de palabras,
</t>
    </r>
    <r>
      <rPr>
        <sz val="10"/>
        <rFont val="Arial"/>
        <family val="2"/>
      </rPr>
      <t>máquinas y equipo de contabilidad: cajas registradoras, calculadoras electrónicas</t>
    </r>
  </si>
  <si>
    <r>
      <rPr>
        <sz val="10"/>
        <rFont val="Arial"/>
        <family val="2"/>
      </rPr>
      <t>Alquiler y arrendamiento de otros tipos de maquinaria, equipo y bienes tangibles n.c.p., incluye alquiler de contenedores para alojamiento y oficinas, entre otros, muebles para oficina.</t>
    </r>
  </si>
  <si>
    <r>
      <rPr>
        <sz val="10"/>
        <rFont val="Arial"/>
        <family val="2"/>
      </rPr>
      <t>Alquiler y arrendamiento de otros tipos de maquinaria, equipo y bienes tangibles n.c.p., incluye el alquiler de animales (ej.: rebaños, caballos de carreras).</t>
    </r>
  </si>
  <si>
    <r>
      <rPr>
        <sz val="10"/>
        <rFont val="Arial"/>
        <family val="2"/>
      </rPr>
      <t>Alquiler y arrendamiento de otros tipos de maquinaria, equipo y bienes tangibles n.c.p., el alquiler de bandejas de carga (pallets o estibas [plataformas en tablas para almacenar y transportar mercancía).</t>
    </r>
  </si>
  <si>
    <r>
      <rPr>
        <sz val="10"/>
        <rFont val="Arial"/>
        <family val="2"/>
      </rPr>
      <t xml:space="preserve">El alquiler y arrendamiento con fines operativos, sin operadores, de otros tipos de maquinaria y equipo operacional que suelen ser utilizados como bienes de capital por las industrias: motores y turbinas, máquinas herramienta, e quipo de minería y de extracción de petróleo, equipo profesional de radio, televisión y comunicaciones, equipo de producción de películas cinematográficas, equipos de medición y control, Otros tipos de
</t>
    </r>
    <r>
      <rPr>
        <sz val="10"/>
        <rFont val="Arial"/>
        <family val="2"/>
      </rPr>
      <t>maquinaria científica, comercial e industrial.</t>
    </r>
  </si>
  <si>
    <r>
      <rPr>
        <sz val="10"/>
        <rFont val="Arial"/>
        <family val="2"/>
      </rPr>
      <t>Actividades de seguridad privada, incluye solamente polígrafo y huellas dactilares.</t>
    </r>
  </si>
  <si>
    <r>
      <rPr>
        <sz val="10"/>
        <rFont val="Arial"/>
        <family val="2"/>
      </rPr>
      <t xml:space="preserve">Actividades combinadas de apoyo a instalaciones, incluye servicios de apoyo dentro de las instalaciones del cliente, limpieza general de interiores, mantenimiento, eliminación de basuras, envío de correspondencia, recepción. Servicios conexos a fin de facilitar el funcionamiento de las instalaciones. Las unidades clasificadas en esta clase proporcionan personal para la realización de estas actividades de apoyo, pero no participan en las actividades principales de los clientes ni
</t>
    </r>
    <r>
      <rPr>
        <sz val="10"/>
        <rFont val="Arial"/>
        <family val="2"/>
      </rPr>
      <t>son responsables de ellas. Incluye conserjes.</t>
    </r>
  </si>
  <si>
    <r>
      <rPr>
        <sz val="10"/>
        <rFont val="Arial"/>
        <family val="2"/>
      </rPr>
      <t xml:space="preserve">Limpieza general interior de edificios, incluye limpieza general interior no especializada de todo tipo de edificios y establecimientos, de otros negocios y establecimientos profesionales y edificios residenciales múltiples, Estas actividades consisten sobre todo en la limpieza de interior,
</t>
    </r>
    <r>
      <rPr>
        <sz val="10"/>
        <rFont val="Arial"/>
        <family val="2"/>
      </rPr>
      <t>aunque pueden abarcar la limpieza de zonas exteriores conexas como ventanas o pasillos.</t>
    </r>
  </si>
  <si>
    <r>
      <rPr>
        <sz val="10"/>
        <rFont val="Arial"/>
        <family val="2"/>
      </rPr>
      <t>Otras actividades de limpieza de edificios e instalaciones industriales, incluye limpieza interior de buses, aviones, trenes, entre otros.</t>
    </r>
  </si>
  <si>
    <r>
      <rPr>
        <sz val="10"/>
        <rFont val="Arial"/>
        <family val="2"/>
      </rPr>
      <t xml:space="preserve">Actividades de paisajismo y servicios de mantenimiento conexos, incluye la plantación, el cuidado y el mantenimiento parques y jardines: viviendas con jardín de uso privado o comunitario y terrenos municipales y distritales
</t>
    </r>
    <r>
      <rPr>
        <sz val="10"/>
        <rFont val="Arial"/>
        <family val="2"/>
      </rPr>
      <t>(parques, zonas verdes, cementerios, entre otros).</t>
    </r>
  </si>
  <si>
    <r>
      <rPr>
        <sz val="10"/>
        <rFont val="Arial"/>
        <family val="2"/>
      </rPr>
      <t xml:space="preserve">Actividades combinadas de servicios administrativos de oficina, incluye oficina corriente recepción, planificación financiera, facturación y registro, personal y distribución física (servicios de mensajería) y logística, a cambio
</t>
    </r>
    <r>
      <rPr>
        <sz val="10"/>
        <rFont val="Arial"/>
        <family val="2"/>
      </rPr>
      <t>de una retribución o por contrata.</t>
    </r>
  </si>
  <si>
    <r>
      <rPr>
        <sz val="10"/>
        <rFont val="Arial"/>
        <family val="2"/>
      </rPr>
      <t xml:space="preserve">Fotocopiado, preparación de documentos y otras actividades, servicios de apoyo de secretaría, incluye la preparación y transcripción de documentos, edición y corrección de pruebas de documentos, mecanografía, procesamiento de texto, La escritura de cartas o de historiales profesionales (currículos), alquiler de apartados de correos y otras actividades relacionadas con el correo (excepto la publicidad directa por correo), diseño de procesos (blueprinting), Otros servicios de copia de documentos no acompañados de servicios de impresión, como los de
</t>
    </r>
    <r>
      <rPr>
        <sz val="10"/>
        <rFont val="Arial"/>
        <family val="2"/>
      </rPr>
      <t>impresión en offset, impresión rápida, impresión digital o servicios de preparación para la prensa.</t>
    </r>
  </si>
  <si>
    <r>
      <rPr>
        <sz val="10"/>
        <rFont val="Arial"/>
        <family val="2"/>
      </rPr>
      <t>Actividades de agencias de cobranza y oficinas de calificación crediticia, incluye la compilación de información de historiales de crédito y de empleo de personas e historiales de crédito de empresas, y suministro de esa información a instituciones financieras, empresas de venta al por menor y otras entidades que necesitan poder evaluar la solvencia de esas personas y empresas.</t>
    </r>
  </si>
  <si>
    <r>
      <rPr>
        <sz val="10"/>
        <rFont val="Arial"/>
        <family val="2"/>
      </rPr>
      <t>Actividades de envase y empaque, incluye envase de seguridad de preparados farmacéuticos; etiquetado, estampado e impresión; empaque de paquetes y envoltura de regalos;</t>
    </r>
  </si>
  <si>
    <r>
      <rPr>
        <sz val="10"/>
        <rFont val="Arial"/>
        <family val="2"/>
      </rPr>
      <t>Otras actividades de servicio de apoyo a las empresas n.c.p., incluye grabaciones con estenotipio, recaudo en parquímetros, recaudación de fondos, codificación de códigos de barra, preclasificación de correo.</t>
    </r>
  </si>
  <si>
    <r>
      <rPr>
        <sz val="10"/>
        <rFont val="Arial"/>
        <family val="2"/>
      </rPr>
      <t xml:space="preserve">Actividades de planes de seguridad social de afiliación obligatoria, incluye la financiación y la administración por parte del Gobierno de los programas de seguridad social, tales como: enfermedades y accidentes de trabajo, las pensiones de jubilación, los programas de incapacidad por maternidad, las
</t>
    </r>
    <r>
      <rPr>
        <sz val="10"/>
        <rFont val="Arial"/>
        <family val="2"/>
      </rPr>
      <t>incapacidades temporales, viudez, entre otros.</t>
    </r>
  </si>
  <si>
    <r>
      <rPr>
        <sz val="10"/>
        <rFont val="Arial"/>
        <family val="2"/>
      </rPr>
      <t>Educación de la primera infancia, incluye educación primara infancia,</t>
    </r>
  </si>
  <si>
    <r>
      <rPr>
        <sz val="10"/>
        <rFont val="Arial"/>
        <family val="2"/>
      </rPr>
      <t>Educación preescolar incluye educación preescolar</t>
    </r>
  </si>
  <si>
    <r>
      <rPr>
        <sz val="10"/>
        <rFont val="Arial"/>
        <family val="2"/>
      </rPr>
      <t>Establecimientos que combinan diferentes niveles de educación en la misma unidad física, incluye educación de la primera infancia y preescolar, básica (primaria y secundaria) y media; las metodologías flexibles y educación de adultos, entre otras.</t>
    </r>
  </si>
  <si>
    <r>
      <rPr>
        <sz val="10"/>
        <rFont val="Arial"/>
        <family val="2"/>
      </rPr>
      <t xml:space="preserve">Enseñanza deportiva y recreativa, esta clase comprende el adiestramiento en actividades deportivas impartido a grupos o a personas. Abarca también las actividades de campamentos de instrucción deportiva, se pernocte en ellos o no. No comprende las actividades académicas de escuelas, colegios y universidades. Se trata de enseñanza estructurada que puede impartirse en diversos entornos. Esta clase incluye: el adiestramiento deportivo (fútbol, baloncesto, tenis, béisbol, etc.); el adiestramiento en campamentos deportivos; las clases para animadores deportivos; las clases de gimnasia: Las clases de equitación en academias o escuelas; las clases de natación; Las actividades de instructores, profesores y entrenadores deportivos; Las clases de artes marciales; las
</t>
    </r>
    <r>
      <rPr>
        <sz val="10"/>
        <rFont val="Arial"/>
        <family val="2"/>
      </rPr>
      <t>clases de juegos de cartas; las clases de yoga.</t>
    </r>
  </si>
  <si>
    <r>
      <rPr>
        <sz val="10"/>
        <rFont val="Arial"/>
        <family val="2"/>
      </rPr>
      <t xml:space="preserve">Actividades de la práctica médica, sin internación, incluye consulta y tratamiento médico general y especializado realizada por médicos generales, especialistas y cirujanos; los servicios de consulta médica a pacientes internos ejercida por médicos no vinculados a la institución de
</t>
    </r>
    <r>
      <rPr>
        <sz val="10"/>
        <rFont val="Arial"/>
        <family val="2"/>
      </rPr>
      <t>internación.</t>
    </r>
  </si>
  <si>
    <r>
      <rPr>
        <sz val="10"/>
        <rFont val="Arial"/>
        <family val="2"/>
      </rPr>
      <t xml:space="preserve">Actividades de la práctica médica, sin internación; incluye la práctica médica realizada a pacientes externos o ambulatorios en consultorios privados, centros médicos, puestos de salud, clínicas asociadas con empresas, escuelas, hogares para ancianos, organizaciones sindicales y asociaciones profesionales, así como en el domicilio de los pacientes; y los
</t>
    </r>
    <r>
      <rPr>
        <sz val="10"/>
        <rFont val="Arial"/>
        <family val="2"/>
      </rPr>
      <t>centros de planificación familiar que proporcionan tratamiento médico, tales como esterilización y la terminación de embarazo, sin internación.</t>
    </r>
  </si>
  <si>
    <r>
      <rPr>
        <sz val="10"/>
        <rFont val="Arial"/>
        <family val="2"/>
      </rPr>
      <t xml:space="preserve">Actividades de la práctica odontológica, incluye las actividades de consulta y tratamiento de tipo general o especializado realizadas por odontólogos, en cualquier fase de la atención (promoción, prevención, diagnóstico, tratamiento y rehabilitación), en las áreas de endodoncia, odontología pediátrica, patología oral, maxilofacial, periodoncia, prostodoncia y
</t>
    </r>
    <r>
      <rPr>
        <sz val="10"/>
        <rFont val="Arial"/>
        <family val="2"/>
      </rPr>
      <t>ortodoncia.</t>
    </r>
  </si>
  <si>
    <r>
      <rPr>
        <sz val="10"/>
        <rFont val="Arial"/>
        <family val="2"/>
      </rPr>
      <t>Actividades de la práctica odontológica, incluye la práctica odontológica realizada a pacientes externos o ambulatorios en consultorios privados, centros médicos, puestos de salud, clínicas asociadas con empresas, escuelas, hogares para ancianos, organizaciones sindicales y asociaciones profesionales, así como en el domicilio de los pacientes.</t>
    </r>
  </si>
  <si>
    <r>
      <rPr>
        <sz val="10"/>
        <rFont val="Arial"/>
        <family val="2"/>
      </rPr>
      <t xml:space="preserve">Actividades de atención residencial medicalizada de tipo general, incluye los servicios de atención en salud por periodos largos, suministrados por personal calificado en enfermería, en instituciones que no cuentan con la infraestructura propia de los hospitales y clínicas, ni con la supervisión directa de personal médico. Comprenden: hogares para la tercera edad y/o de reposo con cuidado de enfermería, casas de convalecencia, excepto
</t>
    </r>
    <r>
      <rPr>
        <sz val="10"/>
        <rFont val="Arial"/>
        <family val="2"/>
      </rPr>
      <t>para enfermos mentales.</t>
    </r>
  </si>
  <si>
    <r>
      <rPr>
        <sz val="10"/>
        <rFont val="Arial"/>
        <family val="2"/>
      </rPr>
      <t xml:space="preserve">Actividades de atención residencial, para el cuidado de pacientes con retardo mental, enfermedad mental y consumo de sustancias psicoactivas, instalaciones para el tratamiento del alcoholismo y la drogodependencia, las casas convalecencia psiquiátricas, los hogares residenciales colectivos para personas con perturbaciones emocionales, las instalaciones para
</t>
    </r>
    <r>
      <rPr>
        <sz val="10"/>
        <rFont val="Arial"/>
        <family val="2"/>
      </rPr>
      <t>personas con retraso mental, los hogares de paso para enfermos mentales.</t>
    </r>
  </si>
  <si>
    <r>
      <rPr>
        <sz val="10"/>
        <rFont val="Arial"/>
        <family val="2"/>
      </rPr>
      <t xml:space="preserve">Actividades de atención en instituciones para el cuidado de personas mayores y/o discapacitadas, esta clase comprende la provisión de alojamiento y servicios de cuidado para personas mayores y/o discapacitadas, que no están en condiciones de atenderse por sí mismas y/o que no desean vivir de manera independiente. El cuidado incluye habitación, comida, supervisión y asistencia en actividades cotidianas, tales como los servicios de cuidado personal, mantenimiento y limpieza.
</t>
    </r>
    <r>
      <rPr>
        <sz val="10"/>
        <rFont val="Arial"/>
        <family val="2"/>
      </rPr>
      <t xml:space="preserve">En algunos casos, estas instituciones proveen atención mínima de enfermería especializada en instalaciones separadas dentro de la misma institución; incluye las instalaciones residenciales con asistencia para la vida cotidiana, las comunidades de cuidado y apoyo a jubilados con
</t>
    </r>
    <r>
      <rPr>
        <sz val="10"/>
        <rFont val="Arial"/>
        <family val="2"/>
      </rPr>
      <t>atención permanente, los hogares de ancianos con atención mínima de enfermería, las casas de reposo con atención mínima de enfermería</t>
    </r>
  </si>
  <si>
    <r>
      <rPr>
        <sz val="10"/>
        <rFont val="Arial"/>
        <family val="2"/>
      </rPr>
      <t xml:space="preserve">Otras actividades de atención en instituciones con alojamiento, incluye las actividades destinadas a proporcionar asistencia social las 24 horas del día a niños y a determinadas categorías de personas que no pueden valerse plenamente por sí mismas, en las que el tratamiento médico o la enseñanza no son componentes importantes, orfanatos, hogares y albergues infantiles, albergues temporales para personas vulnerables, hogares de transición colectivos para personas con problemas sociales o personales, Instituciones que atienden a madres solteras y a sus hijos, esas actividades pueden ser realizadas por organizaciones públicas o
</t>
    </r>
    <r>
      <rPr>
        <sz val="10"/>
        <rFont val="Arial"/>
        <family val="2"/>
      </rPr>
      <t>privadas.</t>
    </r>
  </si>
  <si>
    <r>
      <rPr>
        <sz val="10"/>
        <rFont val="Arial"/>
        <family val="2"/>
      </rPr>
      <t>Otras actividades de atención en instituciones con alojamiento, incluye hogares temporales para rehabilitación de delincuentes</t>
    </r>
  </si>
  <si>
    <r>
      <rPr>
        <sz val="10"/>
        <rFont val="Arial"/>
        <family val="2"/>
      </rPr>
      <t xml:space="preserve">Creación musical, incluye actividades de composición musical, en relación con la concepción de una pieza musical, abarca la creación que se estructura desde la tradición occidental de la música clásica hasta la
</t>
    </r>
    <r>
      <rPr>
        <sz val="10"/>
        <rFont val="Arial"/>
        <family val="2"/>
      </rPr>
      <t>creación menos rígida como es la composición de la música popular.</t>
    </r>
  </si>
  <si>
    <r>
      <rPr>
        <sz val="10"/>
        <rFont val="Arial"/>
        <family val="2"/>
      </rPr>
      <t>Artes plásticas y visuales, incluye las actividades de curaduría, ilustración, escultura, pintura, dibujo, grabado, caricatura, performance, entre otras.; restauración de obras de arte, tales como pinturas, esculturas, obras sobre papel, documentos gráficos, entre otros.</t>
    </r>
  </si>
  <si>
    <r>
      <rPr>
        <sz val="10"/>
        <rFont val="Arial"/>
        <family val="2"/>
      </rPr>
      <t xml:space="preserve">Actividades teatrales, incluye la producción, para el público en general, de obras teatrales relacionadas con la actuación y representación de historias frente a una audiencia usando una combinación de discursos, gestos, escenografía, coreografía, música, sonido, danza y espectáculo, para una o más funciones, las actividades pueden ser realizadas por grupos, compañías, pero también pueden consistir en funciones de artistas, actores y actrices; Las actividades conexas, como las de manejo de la escenografía, los telones de fondo y el equipo de iluminación y de sonido, y de funcionamiento de teatro, salas de teatro y otros locales, así como el diseño de la escenografía y el montaje de la iluminación. y actividades de productores o empresarios de eventos o espectáculos artísticos en vivo,
</t>
    </r>
    <r>
      <rPr>
        <sz val="10"/>
        <rFont val="Arial"/>
        <family val="2"/>
      </rPr>
      <t>aporten ellos o no, las instalaciones.</t>
    </r>
  </si>
  <si>
    <r>
      <rPr>
        <sz val="10"/>
        <rFont val="Arial"/>
        <family val="2"/>
      </rPr>
      <t>Actividades de clubes deportivos, incluye clubes deportivos de bolos, billares, salones de patinaje, juegos de mesa como ajedrez.</t>
    </r>
  </si>
  <si>
    <r>
      <rPr>
        <sz val="10"/>
        <rFont val="Arial"/>
        <family val="2"/>
      </rPr>
      <t xml:space="preserve">Otras actividades recreativas y de esparcimiento n.c.p., las actividades de parques recreativos y playas, incluido el alquiler de casetas, taquillas, hamacas, entre otros, incluye el funcionamiento de discotecas y pistas de baile en donde el expendio de bebidas alcohólicas no constituye el ingreso principal; la operación (explotación) de juegos operados con monedas, alquiler de equipo de esparcimiento y recreo como parte integral de los servicios de entretenimiento; las actividades de gestión de transporte recreativo; las operaciones de instalaciones recreativas de transporte; por
</t>
    </r>
    <r>
      <rPr>
        <sz val="10"/>
        <rFont val="Arial"/>
        <family val="2"/>
      </rPr>
      <t>ejemplo, puertos deportivos</t>
    </r>
  </si>
  <si>
    <r>
      <rPr>
        <sz val="10"/>
        <rFont val="Arial"/>
        <family val="2"/>
      </rPr>
      <t xml:space="preserve">Mantenimiento y reparación de computadores y de equipo periférico, incluye el mantenimiento y reparación de equipos electrónicos, como computadores, accesorios informáticos y equipos periféricos, Unidades de discos magnéticos, unidades de memoria USB y otros dispositivos de almacenamiento, unidades de disco óptico (CD-RW, CD-ROM, DVD-ROM, DVD-RW), impresoras, monitores, teclados, mouse, palancas de mando y accesorios, módems de computadores internos y externos, terminales informáticas especializadas, servidores informáticos, escáneres, incluidos
</t>
    </r>
    <r>
      <rPr>
        <sz val="10"/>
        <rFont val="Arial"/>
        <family val="2"/>
      </rPr>
      <t>lectores de código de barras, lectores de tarjetas inteligentes, cascos de realidad virtual y proyectores de computador.</t>
    </r>
  </si>
  <si>
    <r>
      <rPr>
        <sz val="10"/>
        <rFont val="Arial"/>
        <family val="2"/>
      </rPr>
      <t xml:space="preserve">Mantenimiento y reparación de equipos de comunicación, incluye el mantenimiento de teléfonos inalámbricos, teléfonos celulares, equipo de transmisión de datos/módems, máquinas de fax, equipos de transmisión de comunicaciones (por ejemplo, enrutadores, puentes, módems),
</t>
    </r>
    <r>
      <rPr>
        <sz val="10"/>
        <rFont val="Arial"/>
        <family val="2"/>
      </rPr>
      <t>emisores–receptores de radio, cámaras de televisión y video de uso comercial.</t>
    </r>
  </si>
  <si>
    <r>
      <rPr>
        <sz val="10"/>
        <rFont val="Arial"/>
        <family val="2"/>
      </rPr>
      <t xml:space="preserve">Mantenimiento y reparación de aparatos electrónicos de consumo, incluye mantenimiento y reparación de aparatos electrónicos de consumo: receptores de radio y televisión; reproductores de CD, DVD, cámaras de
</t>
    </r>
    <r>
      <rPr>
        <sz val="10"/>
        <rFont val="Arial"/>
        <family val="2"/>
      </rPr>
      <t>video de tipo casero, grabadoras de video (VCR, DVD, etc.).</t>
    </r>
  </si>
  <si>
    <r>
      <rPr>
        <sz val="10"/>
        <rFont val="Arial"/>
        <family val="2"/>
      </rPr>
      <t xml:space="preserve">Mantenimiento y reparación de aparatos y equipos domésticos y de jardinería, incluye mantenimiento y reparación de los electrodomésticos como: planchas eléctricas, robots de cocina, licuadoras, refrigeradores, estufas, lavadoras, secadoras de ropa, aparatos de aire acondicionado, cortadoras de césped, bordeadores, sopladores de hojas, podadoras,
</t>
    </r>
    <r>
      <rPr>
        <sz val="10"/>
        <rFont val="Arial"/>
        <family val="2"/>
      </rPr>
      <t>entre otros.</t>
    </r>
  </si>
  <si>
    <r>
      <rPr>
        <sz val="10"/>
        <rFont val="Arial"/>
        <family val="2"/>
      </rPr>
      <t>Reparación de calzado y artículos de cuero, incluye el mantenimiento y reparación de calzado: zapatos, botas, la colocación de tacones y artículos de cuero: maletas y artículos similares.</t>
    </r>
  </si>
  <si>
    <r>
      <rPr>
        <sz val="10"/>
        <rFont val="Arial"/>
        <family val="2"/>
      </rPr>
      <t xml:space="preserve">Mantenimiento y reparación de otros efectos personales y enseres domésticos, incluye el mantenimiento y reparación de bicicletas y otros velocípedos sin motor y sus partes, piezas y accesorios., sillones de ruedas para personas con discapacidad, la reparación y arreglo de joyas y relojes de pulsera y relojes de pared y sus partes, como carcazas y bastidores de todos los materiales, mecanismos, cronómetros, etc., artículos deportivos (excepto las armas deportivas)., instrumentos
</t>
    </r>
    <r>
      <rPr>
        <sz val="10"/>
        <rFont val="Arial"/>
        <family val="2"/>
      </rPr>
      <t>musicales.</t>
    </r>
  </si>
  <si>
    <r>
      <rPr>
        <sz val="10"/>
        <rFont val="Arial"/>
        <family val="2"/>
      </rPr>
      <t xml:space="preserve">Pompas fúnebres y actividades relacionadas, incluye administración de los cementerios, alquiler y venta de tumbas, mantenimiento de las tumbas y
</t>
    </r>
    <r>
      <rPr>
        <sz val="10"/>
        <rFont val="Arial"/>
        <family val="2"/>
      </rPr>
      <t>mausoleo, el alquiler de espacios en funerarias y salas de velación.</t>
    </r>
  </si>
  <si>
    <r>
      <rPr>
        <sz val="10"/>
        <rFont val="Arial"/>
        <family val="2"/>
      </rPr>
      <t>Otras actividades de servicios personales n.c.p., incluye, salones de reducción y adelgazamiento, salones de masaje.</t>
    </r>
  </si>
  <si>
    <r>
      <rPr>
        <sz val="10"/>
        <rFont val="Arial"/>
        <family val="2"/>
      </rPr>
      <t>Otras actividades de servicio n.c.p. incluye, servicios de cuidado de animales domésticos, como residencias y peluquerías para animales, el aseo, formación y adiestramiento de mascotas.</t>
    </r>
  </si>
  <si>
    <r>
      <rPr>
        <sz val="10"/>
        <rFont val="Arial"/>
        <family val="2"/>
      </rPr>
      <t xml:space="preserve">Cultivo de flor de corte incluye el cultivo de especies de flor de corte en invernaderos con estructura de madera o metálica cubierta de plástico, o
</t>
    </r>
    <r>
      <rPr>
        <sz val="10"/>
        <rFont val="Arial"/>
        <family val="2"/>
      </rPr>
      <t>cualquier otra forma de cultivo y sus sistemas de riego, cultivo de floricultura y de plantas que dan flores y capullos.</t>
    </r>
  </si>
  <si>
    <r>
      <rPr>
        <sz val="10"/>
        <rFont val="Arial"/>
        <family val="2"/>
      </rPr>
      <t xml:space="preserve">Cría de otros animales n.c.p. incluye la cría y reproducción de animales
</t>
    </r>
    <r>
      <rPr>
        <sz val="10"/>
        <rFont val="Arial"/>
        <family val="2"/>
      </rPr>
      <t>semidomesticados, la producción de pieles finas, cueros de reptiles y plumas de aves, como parte de la explotación ganadera.</t>
    </r>
  </si>
  <si>
    <r>
      <rPr>
        <sz val="10"/>
        <rFont val="Arial"/>
        <family val="2"/>
      </rPr>
      <t>Cría de otros animales n.c.p., incluye la cría y reproducción de camellos, dromedarios, avestruces, aves diferentes a las de corral.</t>
    </r>
  </si>
  <si>
    <r>
      <rPr>
        <sz val="10"/>
        <rFont val="Arial"/>
        <family val="2"/>
      </rPr>
      <t>Extracción de minerales para la fabricación de abonos y productos químicos, incluye la extracción de tierras colorantes y otros minerales estimados principalmente por ser fuente de sustancias químicas y extracción de guano.</t>
    </r>
  </si>
  <si>
    <r>
      <rPr>
        <sz val="10"/>
        <rFont val="Arial"/>
        <family val="2"/>
      </rPr>
      <t>Extracción de halita (sal), incluye la extracción de halita (sal) por evaporación de agua marina, salinas marinas.</t>
    </r>
  </si>
  <si>
    <r>
      <rPr>
        <sz val="10"/>
        <rFont val="Arial"/>
        <family val="2"/>
      </rPr>
      <t>Extracción de halita (sal), incluye la trituración, la purificación y la refinación (cristalización) de sal cuando el proceso de refinación se lleva a cabo en el sitio de la extracción por el productor.</t>
    </r>
  </si>
  <si>
    <r>
      <rPr>
        <sz val="10"/>
        <rFont val="Arial"/>
        <family val="2"/>
      </rPr>
      <t xml:space="preserve">Procesamiento y conservación de pescados, crustáceos y moluscos, incluye preparación, conservación y empaque de pescado, crustáceos y
</t>
    </r>
    <r>
      <rPr>
        <sz val="10"/>
        <rFont val="Arial"/>
        <family val="2"/>
      </rPr>
      <t>moluscos.</t>
    </r>
  </si>
  <si>
    <r>
      <rPr>
        <sz val="10"/>
        <rFont val="Arial"/>
        <family val="2"/>
      </rPr>
      <t xml:space="preserve">Procesamiento y conservación de pescados, crustáceos y moluscos
</t>
    </r>
    <r>
      <rPr>
        <sz val="10"/>
        <rFont val="Arial"/>
        <family val="2"/>
      </rPr>
      <t>incluye producción de crustáceos y moluscos: filetes de pescado, huevas, caviar, sucedáneos del caviar, etc.</t>
    </r>
  </si>
  <si>
    <r>
      <rPr>
        <sz val="10"/>
        <rFont val="Arial"/>
        <family val="2"/>
      </rPr>
      <t>Procesamiento y conservación de pescados, crustáceos y moluscos incluye empacadoras de pescado, crustáceos y moluscos.</t>
    </r>
  </si>
  <si>
    <r>
      <rPr>
        <sz val="10"/>
        <rFont val="Arial"/>
        <family val="2"/>
      </rPr>
      <t>Procesamiento y conservación de pescados, crustáceos y moluscos, incluye producción de harina de pescado.</t>
    </r>
  </si>
  <si>
    <r>
      <rPr>
        <sz val="10"/>
        <rFont val="Arial"/>
        <family val="2"/>
      </rPr>
      <t>Procesamiento y conservación de pescados, crustáceos y moluscos, incluye el procesamiento de algas marinas.</t>
    </r>
  </si>
  <si>
    <r>
      <rPr>
        <sz val="10"/>
        <rFont val="Arial"/>
        <family val="2"/>
      </rPr>
      <t>Las actividades de embarcaciones que se dedican a la pesca y a la elaboración y conservación de pescado (buques factoría).</t>
    </r>
  </si>
  <si>
    <r>
      <rPr>
        <sz val="10"/>
        <rFont val="Arial"/>
        <family val="2"/>
      </rPr>
      <t xml:space="preserve">Procesamiento y conservación de frutas, legumbres, hortalizas y tubérculos, incluye la fabricación y conservación de alimentos compuestos principalmente de frutas, legumbres u hortalizas, nueces, congelación,
</t>
    </r>
    <r>
      <rPr>
        <sz val="10"/>
        <rFont val="Arial"/>
        <family val="2"/>
      </rPr>
      <t>enlatado en forma mecanizada.</t>
    </r>
  </si>
  <si>
    <r>
      <rPr>
        <sz val="10"/>
        <rFont val="Arial"/>
        <family val="2"/>
      </rPr>
      <t xml:space="preserve">Procesamiento y conservación de frutas, legumbres, hortalizas y
</t>
    </r>
    <r>
      <rPr>
        <sz val="10"/>
        <rFont val="Arial"/>
        <family val="2"/>
      </rPr>
      <t>tubérculos, incluye la elaboración y conservación de pulpa de frutas, compotas, mermeladas y jaleas.</t>
    </r>
  </si>
  <si>
    <r>
      <rPr>
        <sz val="10"/>
        <rFont val="Arial"/>
        <family val="2"/>
      </rPr>
      <t>Procesamiento y conservación de frutas, legumbres, hortalizas y tubérculos, incluye el procesamiento, pelado y conservación de papas: elaboración de papas congeladas preparadas, elaboración de puré de papas deshidratado, elaboración de harina y sémola de papa, elaboración de aperitivos a base de papa.</t>
    </r>
  </si>
  <si>
    <r>
      <rPr>
        <sz val="10"/>
        <rFont val="Arial"/>
        <family val="2"/>
      </rPr>
      <t>Procesamiento y conservación de frutas, legumbres, hortalizas y tubérculos, incluye la elaboración de alimentos y pastas de nueces.</t>
    </r>
  </si>
  <si>
    <r>
      <rPr>
        <sz val="10"/>
        <rFont val="Arial"/>
        <family val="2"/>
      </rPr>
      <t xml:space="preserve">Elaboración de productos lácteos, incluye la elaboración no artesanal de productos lácteos o leche fresca líquida pasteurizada, bebidas a base de leche, crema de leche, leche en polvo o leche condensada o evaporada,
</t>
    </r>
    <r>
      <rPr>
        <sz val="10"/>
        <rFont val="Arial"/>
        <family val="2"/>
      </rPr>
      <t>suero de leche, mantequillas, caseína y lactosa.</t>
    </r>
  </si>
  <si>
    <r>
      <rPr>
        <sz val="10"/>
        <rFont val="Arial"/>
        <family val="2"/>
      </rPr>
      <t>Elaboración de productos lácteos, incluye la elaboración de yogur, queso y cuajada, dulce de leche o arequipe.</t>
    </r>
  </si>
  <si>
    <r>
      <rPr>
        <sz val="10"/>
        <rFont val="Arial"/>
        <family val="2"/>
      </rPr>
      <t xml:space="preserve">Elaboración de productos de molinería, incluye la molienda de cereales: producción de harina, sémola y gránulos trigo, centeno, avena, maíz y
</t>
    </r>
    <r>
      <rPr>
        <sz val="10"/>
        <rFont val="Arial"/>
        <family val="2"/>
      </rPr>
      <t>otros cereales. La molienda de arroz: producción de arroz descascarillado, molido, pulido, blanqueado y precocido; producción de harina de arroz.</t>
    </r>
  </si>
  <si>
    <r>
      <rPr>
        <sz val="10"/>
        <rFont val="Arial"/>
        <family val="2"/>
      </rPr>
      <t xml:space="preserve">Elaboración de productos de molinería, incluye la elaboración de mezclas
</t>
    </r>
    <r>
      <rPr>
        <sz val="10"/>
        <rFont val="Arial"/>
        <family val="2"/>
      </rPr>
      <t>de harinas y de harina y masa mezclada y preparada para la fabricación de pan, bizcochos, galletas, panqueques, arepas, etcétera.</t>
    </r>
  </si>
  <si>
    <r>
      <rPr>
        <sz val="10"/>
        <rFont val="Arial"/>
        <family val="2"/>
      </rPr>
      <t>Elaboración de productos de molinería, incluye la molienda de legumbres: producción de harina y sémola de leguminosas desecadas, de raíces y tubérculos y de nueces comestibles.</t>
    </r>
  </si>
  <si>
    <r>
      <rPr>
        <sz val="10"/>
        <rFont val="Arial"/>
        <family val="2"/>
      </rPr>
      <t>Trilla de café, incluye la trilla del café.</t>
    </r>
  </si>
  <si>
    <r>
      <rPr>
        <sz val="10"/>
        <rFont val="Arial"/>
        <family val="2"/>
      </rPr>
      <t>Descafeinado, tostión y molienda del café, incluye la eliminación de la cafeína al café trillado o descafeinado.</t>
    </r>
  </si>
  <si>
    <r>
      <rPr>
        <sz val="10"/>
        <rFont val="Arial"/>
        <family val="2"/>
      </rPr>
      <t>Descafeinado, tostión y molienda del café, incluye el tostón y la molienda del café.</t>
    </r>
  </si>
  <si>
    <r>
      <rPr>
        <sz val="10"/>
        <rFont val="Arial"/>
        <family val="2"/>
      </rPr>
      <t>Elaboración de panela, incluye la elaboración de panela a partir del jugo de caña y de sus subproductos.</t>
    </r>
  </si>
  <si>
    <r>
      <rPr>
        <sz val="10"/>
        <rFont val="Arial"/>
        <family val="2"/>
      </rPr>
      <t>Elaboración de productos de panadería, incluye la elaboración de pan, tostadas, pastelería y bizcochos empacados, panadería congelados (panqueques, waffles, etc.) galletas, pasteles, biscochos y otros productos de panadería secos.</t>
    </r>
  </si>
  <si>
    <r>
      <rPr>
        <sz val="10"/>
        <rFont val="Arial"/>
        <family val="2"/>
      </rPr>
      <t>Elaboración de cacao, chocolate y productos de confitería, incluye la elaboración de cacao, molienda y fabricación de productos de cacao, chocolate y productos de chocolate.</t>
    </r>
  </si>
  <si>
    <r>
      <rPr>
        <sz val="10"/>
        <rFont val="Arial"/>
        <family val="2"/>
      </rPr>
      <t>Elaboración de cacao, chocolate y productos de confitería, incluye la elaboración de dulces, confitería, caramelos, turrón, confites blandos, goma de mascar y similares, de grageas y pastillas de confitería.</t>
    </r>
  </si>
  <si>
    <r>
      <rPr>
        <sz val="10"/>
        <rFont val="Arial"/>
        <family val="2"/>
      </rPr>
      <t>Elaboración de cacao, chocolate y productos de confitería incluye la conservación en azúcar de frutas, nueces, cáscaras de frutas y otras partes de plantas.</t>
    </r>
  </si>
  <si>
    <r>
      <rPr>
        <sz val="10"/>
        <rFont val="Arial"/>
        <family val="2"/>
      </rPr>
      <t xml:space="preserve">Elaboración de macarrones, fideos, alcuzcuz y productos farináceos similares, incluye la elaboración de pastas, como macarrones y fideos,
</t>
    </r>
    <r>
      <rPr>
        <sz val="10"/>
        <rFont val="Arial"/>
        <family val="2"/>
      </rPr>
      <t>cocidos o sin cocer, o rellenos o sin rellenar.</t>
    </r>
  </si>
  <si>
    <r>
      <rPr>
        <sz val="10"/>
        <rFont val="Arial"/>
        <family val="2"/>
      </rPr>
      <t>Elaboración de macarrones, fideos, alcuzcuz y productos farináceos similares, incluye la elaboración de alcuzcuz.</t>
    </r>
  </si>
  <si>
    <r>
      <rPr>
        <sz val="10"/>
        <rFont val="Arial"/>
        <family val="2"/>
      </rPr>
      <t xml:space="preserve">Elaboración de macarrones, fideos, alcuzcuz y productos farináceos similares, incluye la elaboración de productos de pasta enlatados o
</t>
    </r>
    <r>
      <rPr>
        <sz val="10"/>
        <rFont val="Arial"/>
        <family val="2"/>
      </rPr>
      <t>congelados.</t>
    </r>
  </si>
  <si>
    <r>
      <rPr>
        <sz val="10"/>
        <rFont val="Arial"/>
        <family val="2"/>
      </rPr>
      <t>Elaboración de comidas y platos preparados, incluye la elaboración y conservación de platos listos para consumir como: platos a base de carne o de pollo, pescado y pescado con papas fritas.</t>
    </r>
  </si>
  <si>
    <r>
      <rPr>
        <sz val="10"/>
        <rFont val="Arial"/>
        <family val="2"/>
      </rPr>
      <t>Elaboración de comidas y platos preparados, incluye la elaboración y conservación de platos listos para consumir como: platos a base de legumbres y hortalizas.</t>
    </r>
  </si>
  <si>
    <r>
      <rPr>
        <sz val="10"/>
        <rFont val="Arial"/>
        <family val="2"/>
      </rPr>
      <t>Elaboración de comidas y platos preparados, incluye la elaboración y conservación de platos listos para consumir como: pizza congelada o conservada de otra manera, platos a base de alcuzcuz.</t>
    </r>
  </si>
  <si>
    <r>
      <rPr>
        <sz val="10"/>
        <rFont val="Arial"/>
        <family val="2"/>
      </rPr>
      <t xml:space="preserve">Elaboración de comidas y platos preparados, incluye la elaboración y conservación de platos listos para consumir como: tamales, cerdo relleno
</t>
    </r>
    <r>
      <rPr>
        <sz val="10"/>
        <rFont val="Arial"/>
        <family val="2"/>
      </rPr>
      <t>(lechona) y productos similares congelados o enlatados y comidas empacadas al vacío.</t>
    </r>
  </si>
  <si>
    <r>
      <rPr>
        <sz val="10"/>
        <rFont val="Arial"/>
        <family val="2"/>
      </rPr>
      <t xml:space="preserve">Elaboración de otros productos alimenticios n.c.p., incluye la elaboración de alimentos perecederos, como: emparedados, pizza fresca (sin cocinar), entre otros; elaboración de vinagre, levadura, sopas y caldos en estado
</t>
    </r>
    <r>
      <rPr>
        <sz val="10"/>
        <rFont val="Arial"/>
        <family val="2"/>
      </rPr>
      <t>sólido, polvo o instantáneas y de alimentos especiales: leche maternizada y alimentos infantiles.</t>
    </r>
  </si>
  <si>
    <r>
      <rPr>
        <sz val="10"/>
        <rFont val="Arial"/>
        <family val="2"/>
      </rPr>
      <t>Elaboración de otros productos alimenticios n.c.p., incluye la elaboración de especias, salsas y condimentos, extractos y jugos de carne, pescado, crustáceos o moluscos, mayonesa, harina y sémola de mostaza, mostaza preparada, la elaboración de especias, salsas y condimentos: mayonesa; harina y sémola de mostaza, mostaza preparada, miel artificial y caramelo, La elaboración de sal de mesa, por ejemplo: sal yodada, etcétera.</t>
    </r>
  </si>
  <si>
    <r>
      <rPr>
        <sz val="10"/>
        <rFont val="Arial"/>
        <family val="2"/>
      </rPr>
      <t>Elaboración de otros productos alimenticios n.c.p., incluye la elaboración de sucedáneos no lácteos de leche y de quesos, productos de huevo y concentrados artificiales.</t>
    </r>
  </si>
  <si>
    <r>
      <rPr>
        <sz val="10"/>
        <rFont val="Arial"/>
        <family val="2"/>
      </rPr>
      <t>Elaboración de otros productos alimenticios n.c.p., incluye la elaboración de pasabocas fritos (papas, chicharrones, patacones, etcétera).</t>
    </r>
  </si>
  <si>
    <r>
      <rPr>
        <sz val="10"/>
        <rFont val="Arial"/>
        <family val="2"/>
      </rPr>
      <t xml:space="preserve">Elaboración de alimentos preparados para animales, incluye la elaboración de alimentos preparados y /o concentrados, suplementos alimenticios para animales domésticos, como perros, gatos, pájaros, peces y animales de
</t>
    </r>
    <r>
      <rPr>
        <sz val="10"/>
        <rFont val="Arial"/>
        <family val="2"/>
      </rPr>
      <t>granja.</t>
    </r>
  </si>
  <si>
    <r>
      <rPr>
        <sz val="10"/>
        <rFont val="Arial"/>
        <family val="2"/>
      </rPr>
      <t xml:space="preserve">Elaboración de alimentos preparados para animales, incluye la preparación de alimentos preparados para animales sin mezclar
</t>
    </r>
    <r>
      <rPr>
        <sz val="10"/>
        <rFont val="Arial"/>
        <family val="2"/>
      </rPr>
      <t>(elaborados a partir de un único producto), para animales de granja.</t>
    </r>
  </si>
  <si>
    <r>
      <rPr>
        <sz val="10"/>
        <rFont val="Arial"/>
        <family val="2"/>
      </rPr>
      <t xml:space="preserve">Elaboración de alimentos preparados para animales, incluye el tratamiento
</t>
    </r>
    <r>
      <rPr>
        <sz val="10"/>
        <rFont val="Arial"/>
        <family val="2"/>
      </rPr>
      <t>de desperdicios de plantas de beneficio animal para preparar alimento para animales.</t>
    </r>
  </si>
  <si>
    <r>
      <rPr>
        <sz val="10"/>
        <rFont val="Arial"/>
        <family val="2"/>
      </rPr>
      <t>Destilación, rectificación y mezcla de bebidas alcohólicas, incluye la mezcla de bebidas alcohólicas destiladas, la producción o elaboración de bebidas alcohólicas destiladas como whisky, coñac, ginebra, aguardientes y/o licores.</t>
    </r>
  </si>
  <si>
    <r>
      <rPr>
        <sz val="10"/>
        <rFont val="Arial"/>
        <family val="2"/>
      </rPr>
      <t>Elaboración de bebidas fermentadas no destiladas, incluye la elaboración de vinos espumosos a partir de mosto concentrado de uva, otros vinos de fruta.</t>
    </r>
  </si>
  <si>
    <r>
      <rPr>
        <sz val="10"/>
        <rFont val="Arial"/>
        <family val="2"/>
      </rPr>
      <t>Elaboración de bebidas fermentadas no destiladas, incluye la elaboración de sake, sidra, perada, aguamiel, sabajón, vermut y bebidas similares, mezcla de bebidas que contienen alcohol.</t>
    </r>
  </si>
  <si>
    <r>
      <rPr>
        <sz val="10"/>
        <rFont val="Arial"/>
        <family val="2"/>
      </rPr>
      <t>Elaboración de bebidas fermentadas no destiladas, incluye la elaboración de vinos de baja graduación o sin alcohol.</t>
    </r>
  </si>
  <si>
    <r>
      <rPr>
        <sz val="10"/>
        <rFont val="Arial"/>
        <family val="2"/>
      </rPr>
      <t xml:space="preserve">Elaboración de bebidas fermentadas no destiladas, incluye el embotellado y etiquetado de bebidas fermentadas no destiladas, siempre y cuando se
</t>
    </r>
    <r>
      <rPr>
        <sz val="10"/>
        <rFont val="Arial"/>
        <family val="2"/>
      </rPr>
      <t>realicen en la misma unidad de producción.</t>
    </r>
  </si>
  <si>
    <r>
      <rPr>
        <sz val="10"/>
        <rFont val="Arial"/>
        <family val="2"/>
      </rPr>
      <t xml:space="preserve">Elaboración de bebidas no alcohólicas, producción de aguas minerales y
</t>
    </r>
    <r>
      <rPr>
        <sz val="10"/>
        <rFont val="Arial"/>
        <family val="2"/>
      </rPr>
      <t>de otras aguas embotelladas, incluye la elaboración de bebidas no alcohólicas, aguas minerales naturales, bebidas isotónicas y energizantes.</t>
    </r>
  </si>
  <si>
    <r>
      <rPr>
        <sz val="10"/>
        <rFont val="Arial"/>
        <family val="2"/>
      </rPr>
      <t xml:space="preserve">Elaboración de bebidas no alcohólicas, producción de aguas minerales y de otras aguas embotelladas, incluye la elaboración de bebidas no alcohólicas aromatizadas y/o edulcoradas: gaseosas, bebidas a base de jugos de frutas, aguas tónicas, etc.; elaboración de helados aderezados
</t>
    </r>
    <r>
      <rPr>
        <sz val="10"/>
        <rFont val="Arial"/>
        <family val="2"/>
      </rPr>
      <t>con extractos artificiales de frutas, jarabes u otras sustancias similares.</t>
    </r>
  </si>
  <si>
    <r>
      <rPr>
        <sz val="10"/>
        <rFont val="Arial"/>
        <family val="2"/>
      </rPr>
      <t xml:space="preserve">Elaboración de bebidas no alcohólicas, producción de aguas minerales y de otras aguas embotelladas, incluye el embotellado y etiquetado de bebidas no alcohólicas, siempre y cuando se realicen en la misma unidad
</t>
    </r>
    <r>
      <rPr>
        <sz val="10"/>
        <rFont val="Arial"/>
        <family val="2"/>
      </rPr>
      <t>de producción.</t>
    </r>
  </si>
  <si>
    <r>
      <rPr>
        <sz val="10"/>
        <rFont val="Arial"/>
        <family val="2"/>
      </rPr>
      <t xml:space="preserve">Elaboración de productos de tabaco, incluye la elaboración de productos de tabaco y sus sucedáneos, cigarrillos, picadura, cigarros, tabaco de pipa,
</t>
    </r>
    <r>
      <rPr>
        <sz val="10"/>
        <rFont val="Arial"/>
        <family val="2"/>
      </rPr>
      <t>tabaco de mascar, rapé, tabaco homogeneizado o reconstituido, etcétera, el desvenado y secado de las hojas de tabaco.</t>
    </r>
  </si>
  <si>
    <r>
      <rPr>
        <sz val="10"/>
        <rFont val="Arial"/>
        <family val="2"/>
      </rPr>
      <t>Preparación e hilatura de fibras textiles, incluye preparación de las fibras textiles, fibras animales, vegetales como: yute, fique, sisal, lino, algodón, ramio, cáñamo de manila, coco, el texturizado, trenzado, retorcido, plegado, cableado y remojo de hilaturas de filamentos, entre otros y fibras artificiales y sintéticas.</t>
    </r>
  </si>
  <si>
    <r>
      <rPr>
        <sz val="10"/>
        <rFont val="Arial"/>
        <family val="2"/>
      </rPr>
      <t xml:space="preserve">Acabado de productos textiles, incluye el proceso de blanqueo, teñido de hilados y/o prendas de vestir, plisado de textiles y operaciones similares, el secado, vaporizado, acabado de textiles mediante el teñido, estampado, encogimiento, remallado, calandrado y perchado de fibras, hilados, tejidos y artículos textiles, sanforizado y mercerizado de textiles y artículos textiles, incluso prendas de vestir, tintorerías, el lavado y terminado de yines. Incluye actividades desarrolladas a cambio de una retribución o por contrato, o mediante la compra de productos textiles en proceso para su
</t>
    </r>
    <r>
      <rPr>
        <sz val="10"/>
        <rFont val="Arial"/>
        <family val="2"/>
      </rPr>
      <t>acabado y posterior venta.</t>
    </r>
  </si>
  <si>
    <r>
      <rPr>
        <sz val="10"/>
        <rFont val="Arial"/>
        <family val="2"/>
      </rPr>
      <t>Acabado de productos textiles, incluye el impermeabilizado, revestido, encauchado o impregnado de prendas.</t>
    </r>
  </si>
  <si>
    <r>
      <rPr>
        <sz val="10"/>
        <rFont val="Arial"/>
        <family val="2"/>
      </rPr>
      <t>Confección de artículos con materiales textiles, excepto prendas de vestir, incluye la confección de artículos tejidos de cualquier material textil.</t>
    </r>
  </si>
  <si>
    <r>
      <rPr>
        <sz val="10"/>
        <rFont val="Arial"/>
        <family val="2"/>
      </rPr>
      <t xml:space="preserve">Confección de artículos con materiales textiles, excepto prendas de vestir, incluye fabricación de artículos con relleno como acolchados, edredones, cojines, pufs, almohadas, sacos para dormir, sacos (bolsas) o talegos, incluidos los de bebé, del tipo utilizado para empaque de cualquier material textil y fabricación de tejidos para mantas eléctricas. Incluye accesorios
</t>
    </r>
    <r>
      <rPr>
        <sz val="10"/>
        <rFont val="Arial"/>
        <family val="2"/>
      </rPr>
      <t>para el hogar como cortinas, cenefas, visillos, paños para desempolvar, fundas para muebles o aparatos, entre otros.</t>
    </r>
  </si>
  <si>
    <r>
      <rPr>
        <sz val="10"/>
        <rFont val="Arial"/>
        <family val="2"/>
      </rPr>
      <t xml:space="preserve">Confección de artículos con materiales textiles, excepto prendas de vestir, incluye la fabricación de encerados, tiendas de campaña, velas para
</t>
    </r>
    <r>
      <rPr>
        <sz val="10"/>
        <rFont val="Arial"/>
        <family val="2"/>
      </rPr>
      <t>embarcaciones, toldos, chalecos salvavidas, fundas para automóviles, para máquinas, paracaídas, entre otros.</t>
    </r>
  </si>
  <si>
    <r>
      <rPr>
        <sz val="10"/>
        <rFont val="Arial"/>
        <family val="2"/>
      </rPr>
      <t>Confección de artículos con materiales textiles, excepto prendas de vestir, incluye la confección de artículos tejidos de cualquier material textil (incluidos con tejidos de punto y ganchillo), lonas para llantas, tejidos utilizados para el tapizado interior de vehículos automotores y para cinturones de seguridad, cinturones de seguridad, tapizado interior de vehículos automotores.</t>
    </r>
  </si>
  <si>
    <r>
      <rPr>
        <sz val="10"/>
        <rFont val="Arial"/>
        <family val="2"/>
      </rPr>
      <t xml:space="preserve">Fabricación de cuerdas, cordeles, cables, bramantes y redes, incluye la fabricación de cuerdas, cordeles, cables, sogas, bramantes y artículos de hilados de fibras textiles, cintas, redes, mallas o similares de forma
</t>
    </r>
    <r>
      <rPr>
        <sz val="10"/>
        <rFont val="Arial"/>
        <family val="2"/>
      </rPr>
      <t>mecanizada, la confección de hamacas.</t>
    </r>
  </si>
  <si>
    <r>
      <rPr>
        <sz val="10"/>
        <rFont val="Arial"/>
        <family val="2"/>
      </rPr>
      <t xml:space="preserve">Fabricación de cuerdas, cordeles, cables, bramantes y redes, incluye la fabricación de productos de cuerda o red tales como las redes de pesca, defensas para embarcaciones, cojines para descarga, eslingas, las redes
</t>
    </r>
    <r>
      <rPr>
        <sz val="10"/>
        <rFont val="Arial"/>
        <family val="2"/>
      </rPr>
      <t>para deporte, cordones, mechas para traperos y artículos similares.</t>
    </r>
  </si>
  <si>
    <r>
      <rPr>
        <sz val="10"/>
        <rFont val="Arial"/>
        <family val="2"/>
      </rPr>
      <t xml:space="preserve">Fabricación de otros artículos textiles n.c.p., incluye tejidos estrechos y especiales, incluso los de urdimbre sin trama, de hilos o de sujetos por una sustancia adhesiva como: accesorios textiles para automotores, cordones para el calzado con los extremos rematados, artículos de pasamanería:
</t>
    </r>
    <r>
      <rPr>
        <sz val="10"/>
        <rFont val="Arial"/>
        <family val="2"/>
      </rPr>
      <t>trencillas, borlas, guantes, madroños y artículos similares, aplicadores para cosméticos de material textil, cinta tejido sensible a la presión (velcro).</t>
    </r>
  </si>
  <si>
    <r>
      <rPr>
        <sz val="10"/>
        <rFont val="Arial"/>
        <family val="2"/>
      </rPr>
      <t>Confección de prendas de vestir, excepto prendas de piel, incluye la fabricación de tapabocas; fajas y corsés no ortésicos, sombreros de fieltro y confección de partes de los productos mencionados.</t>
    </r>
  </si>
  <si>
    <r>
      <rPr>
        <sz val="10"/>
        <rFont val="Arial"/>
        <family val="2"/>
      </rPr>
      <t xml:space="preserve">Confección de prendas de vestir, excepto prendas de piel, incluye la fabricación de sudaderas, vestidos de baño, trajes para practicar deporte, trajes para esquiar, entre otros, confección de prendas de vestir de cuero o cuero regenerado, incluido el cuero utilizado para la confección de accesorios de trabajo industriales tales como los protectores de cuero para
</t>
    </r>
    <r>
      <rPr>
        <sz val="10"/>
        <rFont val="Arial"/>
        <family val="2"/>
      </rPr>
      <t>soldar y confección de partes de los productos mencionados.</t>
    </r>
  </si>
  <si>
    <r>
      <rPr>
        <sz val="10"/>
        <rFont val="Arial"/>
        <family val="2"/>
      </rPr>
      <t>Confección de prendas de vestir, excepto prendas de piel, incluye confección de chalecos antibalas especiales para dama y para caballero y confección de partes de los productos mencionados.</t>
    </r>
  </si>
  <si>
    <r>
      <rPr>
        <sz val="10"/>
        <rFont val="Arial"/>
        <family val="2"/>
      </rPr>
      <t xml:space="preserve">Confección de prendas de vestir, excepto prendas de piel, incluye la
</t>
    </r>
    <r>
      <rPr>
        <sz val="10"/>
        <rFont val="Arial"/>
        <family val="2"/>
      </rPr>
      <t>fabricación de calzado de material textil sin aplicación de suelas y confección de partes de los productos mencionados.</t>
    </r>
  </si>
  <si>
    <r>
      <rPr>
        <sz val="10"/>
        <rFont val="Arial"/>
        <family val="2"/>
      </rPr>
      <t xml:space="preserve">Fabricación de artículos de punto y ganchillo, incluye la tejeduría de artículos tales como camisetas de todo tipo, panty-medias, leotardos (trusas), artículos de calcetería, medias, calcetines y artículos similares de forma mecanizada, la fabricación de escarpines y similares, sin suela
</t>
    </r>
    <r>
      <rPr>
        <sz val="10"/>
        <rFont val="Arial"/>
        <family val="2"/>
      </rPr>
      <t>aplicada.</t>
    </r>
  </si>
  <si>
    <r>
      <rPr>
        <sz val="10"/>
        <rFont val="Arial"/>
        <family val="2"/>
      </rPr>
      <t xml:space="preserve">Fabricación de artículos de viaje, bolsos de mano y artículos similares elaborados en cuero y fabricación de artículos de talabartería y guarnicionería, incluye la fabricación de artículos de cuero natural y/o regenerado, elaboración de artículos de talabartería (artículos en cuero) y guarnicionería, (por ejemplo: artículos para caballería como monturas y arneses de equitación), además otros artículos de cuero natural, cuero regenerado o combinaciones de estos con otros materiales, siempre que el
</t>
    </r>
    <r>
      <rPr>
        <sz val="10"/>
        <rFont val="Arial"/>
        <family val="2"/>
      </rPr>
      <t>material básico sea el cuero; correas de reloj no metálicas.</t>
    </r>
  </si>
  <si>
    <r>
      <rPr>
        <sz val="10"/>
        <rFont val="Arial"/>
        <family val="2"/>
      </rPr>
      <t xml:space="preserve">Fabricación de artículos de viaje, bolsos de mano y artículos similares elaborados en cuero y fabricación de artículos de talabartería y guarnicionería, incluye la fabricación de otros artículos de cuero, como
</t>
    </r>
    <r>
      <rPr>
        <sz val="10"/>
        <rFont val="Arial"/>
        <family val="2"/>
      </rPr>
      <t>juguetes caninos de carnaza, abrigos para perros y artículos similares para animales.</t>
    </r>
  </si>
  <si>
    <r>
      <rPr>
        <sz val="10"/>
        <rFont val="Arial"/>
        <family val="2"/>
      </rPr>
      <t xml:space="preserve">Fabricación de artículos de viaje, bolsos de mano y artículos similares elaborados en cuero y fabricación de artículos de talabartería y guarnicionería, incluye la fabricación de artículos diversos de cuero o cuero regenerado: correas de transmisión, embalajes, entre otros, cordones de cuero para zapatos, látigos y fustas (barra delgada y flexible para dirigir el caballo) en cuero, frenos, estribos, hebillas, traíllas,
</t>
    </r>
    <r>
      <rPr>
        <sz val="10"/>
        <rFont val="Arial"/>
        <family val="2"/>
      </rPr>
      <t>rodilleras, bozales,</t>
    </r>
  </si>
  <si>
    <r>
      <rPr>
        <sz val="10"/>
        <rFont val="Arial"/>
        <family val="2"/>
      </rPr>
      <t xml:space="preserve">Fabricación de artículos de viaje, bolsos de mano y artículos similares; artículos de talabartería y guarnicionería elaborados en otros materiales, incluye la fabricación de maletas, maletines, morrales, bolsos de mano y artículos similares, así como artículos de talabartería y guarnicionería confeccionados con cualquier tipo de material, excepto el cuero; por ejemplo: madera, plástico, materiales sintéticos e imitaciones de cuero, o combinaciones de estos con otros materiales, textiles, fibras vulcanizadas, entre otros, siempre y cuando se use la misma tecnología que en el caso
</t>
    </r>
    <r>
      <rPr>
        <sz val="10"/>
        <rFont val="Arial"/>
        <family val="2"/>
      </rPr>
      <t>del cuero.</t>
    </r>
  </si>
  <si>
    <r>
      <rPr>
        <sz val="10"/>
        <rFont val="Arial"/>
        <family val="2"/>
      </rPr>
      <t xml:space="preserve">Fabricación de artículos de viaje, bolsos de mano y artículos similares; artículos de talabartería y guarnicionería elaborados en otros materiales,
</t>
    </r>
    <r>
      <rPr>
        <sz val="10"/>
        <rFont val="Arial"/>
        <family val="2"/>
      </rPr>
      <t>incluye fabricación de correas para reloj no metálicas y artículos elaborados con materiales textiles, plástico, sintéticos, entre otros n.c.p.</t>
    </r>
  </si>
  <si>
    <r>
      <rPr>
        <sz val="10"/>
        <rFont val="Arial"/>
        <family val="2"/>
      </rPr>
      <t>Fabricación de calzado de cuero y piel, con cualquier tipo de suela, incluye la fabricación y reparación mecanizada de calzado de cuero y piel con cualquier tipo de suela, botas o zapatos con partes de piel, botines, polainas y artículos similares.</t>
    </r>
  </si>
  <si>
    <r>
      <rPr>
        <sz val="10"/>
        <rFont val="Arial"/>
        <family val="2"/>
      </rPr>
      <t>Fabricación de calzado de cuero y piel, con cualquier tipo de suela, incluye fabricación mecanizada de calzado deportivo o casual elaborado en cuero.</t>
    </r>
  </si>
  <si>
    <r>
      <rPr>
        <sz val="10"/>
        <rFont val="Arial"/>
        <family val="2"/>
      </rPr>
      <t xml:space="preserve">Fabricación de otros tipos de calzado, excepto calzado de cuero y piel, incluye la fabricación, reparación con maquinaria de calzado para todo uso (excepto ortopédico), de cualquier material excepto de cuero y piel, de asbesto y de otro material textil sin aplicación de suelas y la fabricación de
</t>
    </r>
    <r>
      <rPr>
        <sz val="10"/>
        <rFont val="Arial"/>
        <family val="2"/>
      </rPr>
      <t>calzado deportivo o casual elaborado en otros materiales textiles.</t>
    </r>
  </si>
  <si>
    <r>
      <rPr>
        <sz val="10"/>
        <rFont val="Arial"/>
        <family val="2"/>
      </rPr>
      <t>Fabricación de partes del calzado incluye la fabricación de partes del calzado tales como capelladas, punteras, contrafuertes, plantillas, suelas, tacones, tapas, etcétera., de cuero, metal y material textil.</t>
    </r>
  </si>
  <si>
    <r>
      <rPr>
        <sz val="10"/>
        <rFont val="Arial"/>
        <family val="2"/>
      </rPr>
      <t xml:space="preserve">Aserrado, acepillado e impregnación de la madera, incluye maderería, impregnación y el tratamiento químico de la madera con preservativos y otras sustancias inmunizantes (productos concentrados hidrosolubles, diseñados para la protección de madera aserrada contra hongos e
</t>
    </r>
    <r>
      <rPr>
        <sz val="10"/>
        <rFont val="Arial"/>
        <family val="2"/>
      </rPr>
      <t>insectos). y otras sustancias inmunizantes, el secado de la madera.</t>
    </r>
  </si>
  <si>
    <r>
      <rPr>
        <sz val="10"/>
        <rFont val="Arial"/>
        <family val="2"/>
      </rPr>
      <t xml:space="preserve">Aserrado, acepillado e impregnación de la madera, incluye la fabricación
</t>
    </r>
    <r>
      <rPr>
        <sz val="10"/>
        <rFont val="Arial"/>
        <family val="2"/>
      </rPr>
      <t>de lana de madera, harina de madera, astillas y partículas de madera, cuando consisten en una actividad primaria.</t>
    </r>
  </si>
  <si>
    <r>
      <rPr>
        <sz val="10"/>
        <rFont val="Arial"/>
        <family val="2"/>
      </rPr>
      <t xml:space="preserve">Aserrado, acepillado e impregnación de la madera, incluye la fabricación
</t>
    </r>
    <r>
      <rPr>
        <sz val="10"/>
        <rFont val="Arial"/>
        <family val="2"/>
      </rPr>
      <t>de tabletas para pisos de madera, incluso para los pisos de parqué, traviesas de madera (durmientes) para vías férreas.</t>
    </r>
  </si>
  <si>
    <r>
      <rPr>
        <sz val="10"/>
        <rFont val="Arial"/>
        <family val="2"/>
      </rPr>
      <t xml:space="preserve">Fabricación de partes y piezas de madera, de carpintería y ebanistería para la construcción, incluye la fabricación de productos de madera utilizados principalmente en la industria de la construcción tales como: maderaje, vigas, vanos, puertas, ventanas, armarios, listones, escaleras, marquesinas, barandales, armazones, divisiones, las partes y piezas de carpintería: puertas, ventanas, contraventanas y sus marcos, con o sin herrajes como bisagras, cerraduras, entre otros; escaleras, marquesinas, barandales, entre otros; bloques, listones, entre otros, ensamblados en
</t>
    </r>
    <r>
      <rPr>
        <sz val="10"/>
        <rFont val="Arial"/>
        <family val="2"/>
      </rPr>
      <t>tableros o paneles para pisos de madera, incluso los de parqué.</t>
    </r>
  </si>
  <si>
    <r>
      <rPr>
        <sz val="10"/>
        <rFont val="Arial"/>
        <family val="2"/>
      </rPr>
      <t xml:space="preserve">Fabricación de partes y piezas de madera, de carpintería y ebanistería para la construcción, incluye la fabricación de doseles y molduras de
</t>
    </r>
    <r>
      <rPr>
        <sz val="10"/>
        <rFont val="Arial"/>
        <family val="2"/>
      </rPr>
      <t>madera, tabletas, tejas, ripias, tableros.</t>
    </r>
  </si>
  <si>
    <r>
      <rPr>
        <sz val="10"/>
        <rFont val="Arial"/>
        <family val="2"/>
      </rPr>
      <t xml:space="preserve">Fabricación de recipientes de madera, incluye la fabricación de cajas, cajones, jaulas, toneles, barriles, bandejas, carretes de madera, paletas- caja y otras bandejas de madera para operaciones de carga; fabricación de toneles, barricas, cubas, tinas y otros productos de tonelería de madera
</t>
    </r>
    <r>
      <rPr>
        <sz val="10"/>
        <rFont val="Arial"/>
        <family val="2"/>
      </rPr>
      <t>incluidas las partes de esos productos, duelas, carretes, piezas y recipientes similares de madera.</t>
    </r>
  </si>
  <si>
    <r>
      <rPr>
        <sz val="10"/>
        <rFont val="Arial"/>
        <family val="2"/>
      </rPr>
      <t>Fabricación de otros productos de madera; fabricación de artículos de corcho, cestería y espartería, incluye la fabricación de productos de madera n.c.p., herramientas mecánicas simples de medición elaboradas en madera, objetos ornamentales, artículos de marquetería, bastidores para lienzos de artistas, persianas, tacones, hormas y tensores de madera para calzado, artículos de corcho, palillos, baja lenguas y similares;</t>
    </r>
  </si>
  <si>
    <r>
      <rPr>
        <sz val="10"/>
        <rFont val="Arial"/>
        <family val="2"/>
      </rPr>
      <t xml:space="preserve">Fabricación de otros productos de madera; fabricación de artículos de corcho, cestería y espartería, incluye la elaboración de corcho natural para obtener productos tales como corcho descortezado, toscamente escuadrado o en forma de bloques hojas, planchas o tiras, corcho aglomerado; fabricación de artículos de corcho natural o aglomerado tales
</t>
    </r>
    <r>
      <rPr>
        <sz val="10"/>
        <rFont val="Arial"/>
        <family val="2"/>
      </rPr>
      <t>como cubrimiento de pisos.</t>
    </r>
  </si>
  <si>
    <r>
      <rPr>
        <sz val="10"/>
        <rFont val="Arial"/>
        <family val="2"/>
      </rPr>
      <t xml:space="preserve">Fabricación de otros productos de madera; fabricación de artículos de corcho, cestería y espartería, incluye la fabricación de bloques para la elaboración de pipas, troncos de chimenea hechos de madera prensada o de otros materiales prensados, como moleduras de café o de habas de
</t>
    </r>
    <r>
      <rPr>
        <sz val="10"/>
        <rFont val="Arial"/>
        <family val="2"/>
      </rPr>
      <t>soja, tapas, canillas, bobinas, carretes y artículos similares de madera torneada utilizados para el enrollado de hilos y alambres.</t>
    </r>
  </si>
  <si>
    <r>
      <rPr>
        <sz val="10"/>
        <rFont val="Arial"/>
        <family val="2"/>
      </rPr>
      <t xml:space="preserve">Fabricación de papel y cartón ondulado (corrugado); fabricación de envases, empaques y de embalajes de papel y cartón, incluye la fabricación de envases y embalajes de papel o cartón ondulado (corrugado), envases plegables de cartón, cajas, bolsas y sacos de papel, sobres para discos gramofónicos y artículos similares sin impresión, archivadores, incluso carpetas para archivo y artículos similares para
</t>
    </r>
    <r>
      <rPr>
        <sz val="10"/>
        <rFont val="Arial"/>
        <family val="2"/>
      </rPr>
      <t>oficina.</t>
    </r>
  </si>
  <si>
    <r>
      <rPr>
        <sz val="10"/>
        <rFont val="Arial"/>
        <family val="2"/>
      </rPr>
      <t xml:space="preserve">Actividades de servicios relacionados con la impresión, incluye composición corriente de imágenes y de placas tipográfica, fotocomposición, composición electrónica; los servicios de preparación de placas, incluida la composición de imágenes y de placas (para imprentas tipográficas y de offset); Los procesos que se realizan directamente en las planchas (también planchas de fotopolímeros). La preparación de planchas y tintes para el estampado y la impresión en relieve. El grabado
</t>
    </r>
    <r>
      <rPr>
        <sz val="10"/>
        <rFont val="Arial"/>
        <family val="2"/>
      </rPr>
      <t>de cilindros para rotograbado</t>
    </r>
  </si>
  <si>
    <r>
      <rPr>
        <sz val="10"/>
        <rFont val="Arial"/>
        <family val="2"/>
      </rPr>
      <t>Actividades de servicios relacionados con la impresión, incluye la impresión de obras artísticas, incluso piedras litográficas y planchas de madera preparadas.</t>
    </r>
  </si>
  <si>
    <r>
      <rPr>
        <sz val="10"/>
        <rFont val="Arial"/>
        <family val="2"/>
      </rPr>
      <t xml:space="preserve">Actividades de servicios relacionados con la impresión, incluye otras actividades gráficas como el estampado en hueco y el estampado a troquel, la impresión de libros en braille, el troquelado y el perforado, el
</t>
    </r>
    <r>
      <rPr>
        <sz val="10"/>
        <rFont val="Arial"/>
        <family val="2"/>
      </rPr>
      <t>estampado en relieve, el barnizado y el laminado, el alzado, el encarte, el plegado, etc.</t>
    </r>
  </si>
  <si>
    <r>
      <rPr>
        <sz val="10"/>
        <rFont val="Arial"/>
        <family val="2"/>
      </rPr>
      <t xml:space="preserve">Actividad de mezcla de combustibles, incluye mezclas de gasolinas con alcohol carburante (etanol anhidro) y mezclas de diésel de petróleo o petrodiésel con biodiesel, donde se utilizan notaciones abreviadas según
</t>
    </r>
    <r>
      <rPr>
        <sz val="10"/>
        <rFont val="Arial"/>
        <family val="2"/>
      </rPr>
      <t>el porcentaje por volumen de alcohol carburante en la mezcla conocidas como E10, E20, etc., o biodiésel en la mezcla como B5, B15, etc.</t>
    </r>
  </si>
  <si>
    <r>
      <rPr>
        <sz val="10"/>
        <rFont val="Arial"/>
        <family val="2"/>
      </rPr>
      <t>Fabricación de sustancias y productos químicos básicos, incluye la fabricación de colorantes y pigmentos de cualquier fuente, en forma básica o como concentrados, glicerina sintética, trementina y sus derivados, aguas destiladas, la producción de carbón vegetal.</t>
    </r>
  </si>
  <si>
    <r>
      <rPr>
        <sz val="10"/>
        <rFont val="Arial"/>
        <family val="2"/>
      </rPr>
      <t>Fabricación de sustancias y productos químicos básicos, incluye la fabricación de otros compuestos orgánicos, incluidos la extracción de productos volátiles como la trementina y sus derivados, terpenos, mentol, alcanfor y colofonia.</t>
    </r>
  </si>
  <si>
    <r>
      <rPr>
        <sz val="10"/>
        <rFont val="Arial"/>
        <family val="2"/>
      </rPr>
      <t xml:space="preserve">Fabricación de caucho sintético en formas primarias, líquidos y pastas (incluido el látex, aunque esté prevulcanizado, y además dispersiones y disoluciones), bloques irregulares, trozos, balas, polvo, gránulos y masas no coherentes similares, incluye la fabricación de cauchos sintéticos en formas primarias, como neopreno, SBR (butadieno-estireno),
</t>
    </r>
    <r>
      <rPr>
        <sz val="10"/>
        <rFont val="Arial"/>
        <family val="2"/>
      </rPr>
      <t>polibutadieno, EPDM (etileno-propileno-dieno).</t>
    </r>
  </si>
  <si>
    <r>
      <rPr>
        <sz val="10"/>
        <rFont val="Arial"/>
        <family val="2"/>
      </rPr>
      <t xml:space="preserve">Fabricación de pinturas, barnices y revestimientos similares, tintas para impresión, masillas, incluye la fabricación de pigmentos y tintes, opacificantes y colores preparados; La fabricación de tintas para impresión: tintas litográficas, flexográficas, web offset, para fotograbado, tixotrópicas, tipográficas y demás tintas de imprenta a base de agua u
</t>
    </r>
    <r>
      <rPr>
        <sz val="10"/>
        <rFont val="Arial"/>
        <family val="2"/>
      </rPr>
      <t>otros solventes orgánicos como acetatos.</t>
    </r>
  </si>
  <si>
    <r>
      <rPr>
        <sz val="10"/>
        <rFont val="Arial"/>
        <family val="2"/>
      </rPr>
      <t xml:space="preserve">Fabricación de jabones y detergentes, preparados para limpiar y pulir; perfumes y preparados de tocador incluye la fabricación de jabones en barra, pastillas, piezas moldeadas, líquidos, pastas o en otras formas.
</t>
    </r>
    <r>
      <rPr>
        <sz val="10"/>
        <rFont val="Arial"/>
        <family val="2"/>
      </rPr>
      <t>Estos jabones se elaboran mediante procesamiento de grasas y aceites, de origen vegetal o animal con algún álcali (soda o potasa cáustica, etc.).</t>
    </r>
  </si>
  <si>
    <r>
      <rPr>
        <sz val="10"/>
        <rFont val="Arial"/>
        <family val="2"/>
      </rPr>
      <t xml:space="preserve">Fabricación de jabones y detergentes, preparados para limpiar y pulir; perfumes y preparados de tocador incluye la fabricación de productos orgánicos tensoactivos en formas similares, dispersantes, emulsificantes o antiespumantes, para fregar platos y suavizantes textiles, blanqueadores, desmanchadores y desengrasantes; La fabricación de productos orgánicos tensoactivos en formas similares, por ejemplo, derivados de ácidos sulfónicos como sulfonatos. Jabones metálicos de magnesio, cobre, etc., obtenidos a partir de grasas, aceites y mezclas de ácidos grasos; La fabricación de papel, fieltro o guata, impregnados, revestidos o recubiertos
</t>
    </r>
    <r>
      <rPr>
        <sz val="10"/>
        <rFont val="Arial"/>
        <family val="2"/>
      </rPr>
      <t>con jabones o detergentes.</t>
    </r>
  </si>
  <si>
    <r>
      <rPr>
        <sz val="10"/>
        <rFont val="Arial"/>
        <family val="2"/>
      </rPr>
      <t xml:space="preserve">Fabricación de jabones y detergentes, preparados para limpiar y pulir; perfumes y preparados de tocador, incluye las preparaciones capilares como los champúes, lacas para fijar el cabello, preparados para alisar u ondular el cabello; preparados para afeitarse, y para antes o después de afeitarse, y preparados depilatorios; la fabricación de preparados aromáticos de uso personal como perfumes, aguas de colonia o aguas de tocador. La fabricación de preparados de belleza y maquillaje, incluso los preparados para manicure y pedicure tales como removedores; cremas solares y preparados bronceadores; La fabricación de preparados para la higiene bucal y dental, incluso pastas y polvos para la fijación de dentaduras postizas; La fabricación de otros preparados de perfumería, cosméticos y de tocador no clasificados en otra parte, tales como los
</t>
    </r>
    <r>
      <rPr>
        <sz val="10"/>
        <rFont val="Arial"/>
        <family val="2"/>
      </rPr>
      <t>desodorantes, las sales de baño y otros preparados de uso personal.</t>
    </r>
  </si>
  <si>
    <r>
      <rPr>
        <sz val="10"/>
        <rFont val="Arial"/>
        <family val="2"/>
      </rPr>
      <t xml:space="preserve">Fabricación de jabones y detergentes, preparados para limpiar y pulir; perfumes y preparados de tocador, incluye la elaboración de betunes y cremas para el cuero, cremas para pisos y la fabricación y envase de cosméticos, bruñidores para carrocerías, vidrios y metales; pastas y polvos abrasivos. La elaboración de betunes y cremas para la madera; destapadores; bruñidores para vidrios y metales; productos similares en forma de papel, fieltro, guata, telas no tejidas, plásticos celulares o caucho
</t>
    </r>
    <r>
      <rPr>
        <sz val="10"/>
        <rFont val="Arial"/>
        <family val="2"/>
      </rPr>
      <t>celular, impregnados, revestidos o recubiertos de estas preparaciones.</t>
    </r>
  </si>
  <si>
    <r>
      <rPr>
        <sz val="10"/>
        <rFont val="Arial"/>
        <family val="2"/>
      </rPr>
      <t xml:space="preserve">Fabricación de otros productos químicos n.c.p., incluye la fabricación gelatina y sus derivados como los tanatos, el agar-agar y sus derivados, colas de origen animal, colas, polímeros acrílicos, gomas, adhesivos preparados a base de caucho y plástico, combustibles para encendedores, teas y similares, la producción de sal mineralizada, la fabricación de
</t>
    </r>
    <r>
      <rPr>
        <sz val="10"/>
        <rFont val="Arial"/>
        <family val="2"/>
      </rPr>
      <t>peptonas y derivados extraídos de la carne, de la sangre, etc., y otras sustancias proteínicas n.c.p., como las albúminas y los caseinatos.</t>
    </r>
  </si>
  <si>
    <r>
      <rPr>
        <sz val="10"/>
        <rFont val="Arial"/>
        <family val="2"/>
      </rPr>
      <t>Fabricación de otros productos químicos n.c.p., incluye la fabricación de aditivos para cementos, de polvos y pastas para soldadura blanda, dura y autógena, fabricación de productos para el pulimento de metales, generalmente para el decapado o eliminación de los óxidos, herrumbre, etc., constituidos por sustancias abrasivas, ácidos, álcalis diluidos.</t>
    </r>
  </si>
  <si>
    <r>
      <rPr>
        <sz val="10"/>
        <rFont val="Arial"/>
        <family val="2"/>
      </rPr>
      <t>Fabricación de otros productos químicos n.c.p., incluye la fabricación de carbón activado, grafito artificial, preparaciones para la concentración de minerales y demás minerales activados químicamente, como la alúmina activada, níquel randy (aleación níquel-aluminio), etc.</t>
    </r>
  </si>
  <si>
    <r>
      <rPr>
        <sz val="10"/>
        <rFont val="Arial"/>
        <family val="2"/>
      </rPr>
      <t>Fabricación de otros productos químicos n.c.p., incluye la fabricación de pasta para moldear.</t>
    </r>
  </si>
  <si>
    <r>
      <rPr>
        <sz val="10"/>
        <rFont val="Arial"/>
        <family val="2"/>
      </rPr>
      <t>Fabricación de otros productos químicos n.c.p., incluye la fabricación de preparados para acelerar la vulcanización del caucho.</t>
    </r>
  </si>
  <si>
    <r>
      <rPr>
        <sz val="10"/>
        <rFont val="Arial"/>
        <family val="2"/>
      </rPr>
      <t xml:space="preserve">Fabricación de otros productos químicos n.c.p., incluye la fabricación de tintas para escribir y dibujar, tintas para sellos, tintas para sellos de
</t>
    </r>
    <r>
      <rPr>
        <sz val="10"/>
        <rFont val="Arial"/>
        <family val="2"/>
      </rPr>
      <t>seguridad, y tintas para sellos de impresión digital.</t>
    </r>
  </si>
  <si>
    <r>
      <rPr>
        <sz val="10"/>
        <rFont val="Arial"/>
        <family val="2"/>
      </rPr>
      <t>Fabricación de otros productos químicos n.c.p., incluye fabricación de preparados y cargas para extintores.</t>
    </r>
  </si>
  <si>
    <r>
      <rPr>
        <sz val="10"/>
        <rFont val="Arial"/>
        <family val="2"/>
      </rPr>
      <t>Fabricación de otros productos químicos n.c.p., Incluye la fabricación de placas, películas, papeles y cartones sensibilizados para usos fotográficos y heliográficos.</t>
    </r>
  </si>
  <si>
    <r>
      <rPr>
        <sz val="10"/>
        <rFont val="Arial"/>
        <family val="2"/>
      </rPr>
      <t xml:space="preserve">Fabricación de fibras sintéticas y artificiales, incluye la fabricación de hilados a partir de fibras continuas, discontinuas o filamentos sintéticos o artificiales, texturizados o no, retorcidos o cableados incluidos los hilados de gran resistencia, siempre y cuando este proceso esté integrado a la producción de las fibras., la fabricación de monofilamentos o hebras
</t>
    </r>
    <r>
      <rPr>
        <sz val="10"/>
        <rFont val="Arial"/>
        <family val="2"/>
      </rPr>
      <t>sintéticas o artificiales.</t>
    </r>
  </si>
  <si>
    <r>
      <rPr>
        <sz val="10"/>
        <rFont val="Arial"/>
        <family val="2"/>
      </rPr>
      <t xml:space="preserve">Fabricación de fibras sintéticas y artificiales, incluye la fabricación de fibras sintéticas elaboradas a partir de polímeros sintéticos que provienen de etileno, propileno, acrilonitrilo como los poliésteres, poliamidas, poliuretano, obteniéndose básicamente fibras como orlón, dacrón, poliésteres, nailon, teflón, polipropileno, desechos de fibras sintéticas, etcétera; la fabricación de placas y tiras no filamentosas de fibras artificiales o sintéticas; La fabricación de estopas de filamento artificial o
</t>
    </r>
    <r>
      <rPr>
        <sz val="10"/>
        <rFont val="Arial"/>
        <family val="2"/>
      </rPr>
      <t>sintético.</t>
    </r>
  </si>
  <si>
    <r>
      <rPr>
        <sz val="10"/>
        <rFont val="Arial"/>
        <family val="2"/>
      </rPr>
      <t xml:space="preserve">Fabricación de fibras sintéticas y artificiales, incluye las fibras proteicas o
</t>
    </r>
    <r>
      <rPr>
        <sz val="10"/>
        <rFont val="Arial"/>
        <family val="2"/>
      </rPr>
      <t>proteínicas, de origen animal o vegetal, fibras algínicas, obtenidas por transformación de ciertas algas.</t>
    </r>
  </si>
  <si>
    <r>
      <rPr>
        <sz val="10"/>
        <rFont val="Arial"/>
        <family val="2"/>
      </rPr>
      <t xml:space="preserve">Fabricación de productos farmacéuticos, sustancias químicas medicinales y productos botánicos de uso farmacéutico, incluye la fabricación de ampollas, tabletas, cápsulas, ampolletas, ungüentos, polvos o soluciones de medicamentos, apósitos médicos, guatas medicinales, vendajes para fracturas y otros productos para suturas; La fabricación de sustancias de diagnóstico: pruebas de diagnóstico (test de embarazo y ovulación); La fabricación de sustancias radiactivas para realizar diagnósticos in vitro; La
</t>
    </r>
    <r>
      <rPr>
        <sz val="10"/>
        <rFont val="Arial"/>
        <family val="2"/>
      </rPr>
      <t>fabricación de productos de biotecnología.</t>
    </r>
  </si>
  <si>
    <r>
      <rPr>
        <sz val="10"/>
        <rFont val="Arial"/>
        <family val="2"/>
      </rPr>
      <t xml:space="preserve">Fabricación de productos farmacéuticos, sustancias químicas medicinales y productos botánicos de uso farmacéutico, incluye fabricación de sustancias químicas utilizadas en la preparación de productos químicos farmacéuticos; La fabricación de medicamentos que actúan en la sangre: inhibidores de la coagulación; preparaciones antianémicas, sueros, antisueros, plasmas y otras fracciones de la sangre. La fabricación de antiinfecciosos en general: antibióticos sistémicos; agentes sistémicos para infecciones por hongos; antimicobacterianos; antivirales y vacunas; La fabricación de productos químicos anticonceptivos de uso externo y de medicamentos anticonceptivos hormonales; Las sulfas, sulfamidas y
</t>
    </r>
    <r>
      <rPr>
        <sz val="10"/>
        <rFont val="Arial"/>
        <family val="2"/>
      </rPr>
      <t>derivados, utilizados generalmente como antibióticos; La elaboración de productos endocrinos y fabricación de extractos endocrinos, etc.</t>
    </r>
  </si>
  <si>
    <r>
      <rPr>
        <sz val="10"/>
        <rFont val="Arial"/>
        <family val="2"/>
      </rPr>
      <t>Fabricación de productos farmacéuticos, sustancias químicas medicinales y productos botánicos de uso farmacéutico, incluye las vitaminas básicas, incluso proteínas, aminoácidos esenciales; el ácido ascórbico (vitamina C) y sus sales, complementos vitamínicos, etcétera.</t>
    </r>
  </si>
  <si>
    <r>
      <rPr>
        <sz val="10"/>
        <rFont val="Arial"/>
        <family val="2"/>
      </rPr>
      <t xml:space="preserve">Fabricación de productos farmacéuticos, sustancias químicas medicinales y productos botánicos de uso farmacéutico, incluye la fabricación de azúcares químicamente puros como glucosa, dextrosa, galactosa y
</t>
    </r>
    <r>
      <rPr>
        <sz val="10"/>
        <rFont val="Arial"/>
        <family val="2"/>
      </rPr>
      <t>glucósidos.</t>
    </r>
  </si>
  <si>
    <r>
      <rPr>
        <sz val="10"/>
        <rFont val="Arial"/>
        <family val="2"/>
      </rPr>
      <t xml:space="preserve">Fabricación de productos farmacéuticos, sustancias químicas medicinales y productos botánicos de uso farmacéutico, incluye los productos botánicos pulverizados, graduados, molidos o preparados, productos homeopáticos sólidos, líquidos o glóbulos, para uso farmacéutico; Los derivados del opio, como la morfina, la cocaína y sus derivados para uso terapéutico; Los demás alcaloides vegetales y glucósidos extraídos de
</t>
    </r>
    <r>
      <rPr>
        <sz val="10"/>
        <rFont val="Arial"/>
        <family val="2"/>
      </rPr>
      <t>plantas o semillas, como la quinina y la atropina para uso terapéutico.</t>
    </r>
  </si>
  <si>
    <r>
      <rPr>
        <sz val="10"/>
        <rFont val="Arial"/>
        <family val="2"/>
      </rPr>
      <t xml:space="preserve">Fabricación de formas básicas de caucho y otros productos de caucho, n.c.p., incluye la fabricación de productos de caucho acabados o semiacabados; productos de caucho natural o sintético vulcanizado, sin vulcanizar o endurecido, caucho mezclado, espumado o celular para procesos de transformación más complejos; productos fabricados total o parcialmente en caucho natural o sintético o en gomas parecidas al
</t>
    </r>
    <r>
      <rPr>
        <sz val="10"/>
        <rFont val="Arial"/>
        <family val="2"/>
      </rPr>
      <t>caucho, productos a base de caucho regenerado.</t>
    </r>
  </si>
  <si>
    <r>
      <rPr>
        <sz val="10"/>
        <rFont val="Arial"/>
        <family val="2"/>
      </rPr>
      <t xml:space="preserve">Fabricación de formas básicas de caucho y otros productos de caucho, n.c.p., incluye la fabricación de artículos higiénicos y de farmacia, hilos, cuerdas de caucho, guantes, prendas de vestir, trajes isotérmicos y de
</t>
    </r>
    <r>
      <rPr>
        <sz val="10"/>
        <rFont val="Arial"/>
        <family val="2"/>
      </rPr>
      <t>buceo, cubiertas para rodillos, empaquetadura, globos inflables, colchones de caucho inflables y para camas de aguas.</t>
    </r>
  </si>
  <si>
    <r>
      <rPr>
        <sz val="10"/>
        <rFont val="Arial"/>
        <family val="2"/>
      </rPr>
      <t>Fabricación de formas básicas de caucho y otros productos de caucho, n.c.p., incluye la fabricación de grifos, llaves de paso, válvulas y artefactos similares de caucho vulcanizado no endurecido; partes, piezas y accesorios de caucho para motores eléctricos y para todo tipo de aparatos eléctricos, electromecánicos o electrónicos; la fabricación de materiales para la reparación de productos de caucho (parches, etc.).</t>
    </r>
  </si>
  <si>
    <r>
      <rPr>
        <sz val="10"/>
        <rFont val="Arial"/>
        <family val="2"/>
      </rPr>
      <t xml:space="preserve">Fabricación de formas básicas de caucho y otros productos de caucho, n.c.p., incluye la fabricación de peines de caucho duro, rulos y cepillos de caucho, artículos sexuales, preservativos, chupos para biberón, bolsas de
</t>
    </r>
    <r>
      <rPr>
        <sz val="10"/>
        <rFont val="Arial"/>
        <family val="2"/>
      </rPr>
      <t>agua caliente, gorros de baño y delantales de caucho.</t>
    </r>
  </si>
  <si>
    <r>
      <rPr>
        <sz val="10"/>
        <rFont val="Arial"/>
        <family val="2"/>
      </rPr>
      <t xml:space="preserve">Fabricación de artículos de plástico n.c.p., incluye la fabricación de artículos plásticos para envase de mercancías tales como: bolsas, sacos, cajones, frascos, botellas, garrafones y similares de plástico, prendas de vestir de plástico cuyas piezas se unen por adhesión y no por costura, La fabricación de artículos plásticos para la construcción tales como puertas, ventanas, marcos, postigos, persianas; cubrimientos plásticos para pisos, paredes y techos; artículos sanitarios, bañeras duchas, lavabos, tazas de inodoro, cisternas de inodoros, artículos de fontanería, productos para el revestimiento de pisos, paredes en rollos, losetas plásticas (vinilo, linóleo, etc.), tanques y depósitos de plásticos; La fabricación de accesorios de material plástico para tuberías (juntas, codos, racores, etcétera); La fabricación de servicios de mesa, utensilios de cocina y artículos de tocador; La fabricación de otros artículos de plástico unidos por adhesión como tocados (gorros de baño de plástico), artículos de vestuario (ejemplo: gabardinas, abrigos, etc.); material escolar y de oficina; rollos u hojas de celofán; accesorios para muebles, estatuillas y otros artículos de
</t>
    </r>
    <r>
      <rPr>
        <sz val="10"/>
        <rFont val="Arial"/>
        <family val="2"/>
      </rPr>
      <t>plástico para la decoración.</t>
    </r>
  </si>
  <si>
    <r>
      <rPr>
        <sz val="10"/>
        <rFont val="Arial"/>
        <family val="2"/>
      </rPr>
      <t xml:space="preserve">Fabricación de artículos de plástico n.c.p., incluye fabricación de señales de plástico, colchones de material plástico, piedra artificial, artículos de tocador, cintas autoadhesivas, hormas para zapatos, boquillas de cigarros, peines, rulos de plástico, etcétera; la fabricación de partes y piezas de
</t>
    </r>
    <r>
      <rPr>
        <sz val="10"/>
        <rFont val="Arial"/>
        <family val="2"/>
      </rPr>
      <t>material plástico para calzado.</t>
    </r>
  </si>
  <si>
    <r>
      <rPr>
        <sz val="10"/>
        <rFont val="Arial"/>
        <family val="2"/>
      </rPr>
      <t xml:space="preserve">Fabricación de artículos de plástico n.c.p., La fabricación de artículos a partir del plástico en cualquiera de sus formas básicas, incluye fabricación de papel de colgadura de material plástico, accesorios para aislamiento, piezas de lámparas y accesorios para alumbrado; Correas de transporte y
</t>
    </r>
    <r>
      <rPr>
        <sz val="10"/>
        <rFont val="Arial"/>
        <family val="2"/>
      </rPr>
      <t>de transmisión, La fabricación de artículos a base de plástico recuperado.</t>
    </r>
  </si>
  <si>
    <r>
      <rPr>
        <sz val="10"/>
        <rFont val="Arial"/>
        <family val="2"/>
      </rPr>
      <t xml:space="preserve">Fabricación de vidrio y productos de vidrio, incluye la fabricación de bulbos en vidrio para bombillas, espejos de vidrio y lunas o lunetas de seguridad
</t>
    </r>
    <r>
      <rPr>
        <sz val="10"/>
        <rFont val="Arial"/>
        <family val="2"/>
      </rPr>
      <t>sin enmarcar para vehículos.</t>
    </r>
  </si>
  <si>
    <r>
      <rPr>
        <sz val="10"/>
        <rFont val="Arial"/>
        <family val="2"/>
      </rPr>
      <t>Fabricación cal y yeso, incluye la fabricación de cal viva (caliza y/o dolomita calcinada); cal apagada; cal hidráulica; dolomita calcinada.</t>
    </r>
  </si>
  <si>
    <r>
      <rPr>
        <sz val="10"/>
        <rFont val="Arial"/>
        <family val="2"/>
      </rPr>
      <t>Corte, tallado y acabado de la piedra, incluye el trabajo de la piedra en bruto extraída de canteras y marmolerías.</t>
    </r>
  </si>
  <si>
    <r>
      <rPr>
        <sz val="10"/>
        <rFont val="Arial"/>
        <family val="2"/>
      </rPr>
      <t>Fabricación de otros productos minerales no metálicos n.c.p., incluye la producción de piedras de molino, de piedras de afilar o de pulir, de abrasivos naturales y artificiales, en polvo o en grano aplicados sobre una base de material textil, de papel, de cartón y de otro material (por ejemplo papel de lija).</t>
    </r>
  </si>
  <si>
    <r>
      <rPr>
        <sz val="10"/>
        <rFont val="Arial"/>
        <family val="2"/>
      </rPr>
      <t xml:space="preserve">Industrias básicas de metales preciosos, incluye la fabricación de productos primarios de metales preciosos (oro, plata y metales del grupo del platino); labrados (trabajados) o no, tales como: grumos, granos, lingotes, barras fundidas, gránulos, entre otros o en barras laminadas, varillas, secciones, alambres, lanchas, hojas y tiras, o en tubos, tuberías,
</t>
    </r>
    <r>
      <rPr>
        <sz val="10"/>
        <rFont val="Arial"/>
        <family val="2"/>
      </rPr>
      <t>barras huecas, hojuelas, polvo, entre otros.</t>
    </r>
  </si>
  <si>
    <r>
      <rPr>
        <sz val="10"/>
        <rFont val="Arial"/>
        <family val="2"/>
      </rPr>
      <t>Industrias básicas de metales preciosos, incluye la refinación de metales preciosos mediante procesos químicos a fin de eliminar impurezas intrínsecas.</t>
    </r>
  </si>
  <si>
    <r>
      <rPr>
        <sz val="10"/>
        <rFont val="Arial"/>
        <family val="2"/>
      </rPr>
      <t xml:space="preserve">Industrias básicas de metales preciosos, incluye la producción de metales comunes enchapados de oro, plata, platino y de metales del grupo platino;
</t>
    </r>
    <r>
      <rPr>
        <sz val="10"/>
        <rFont val="Arial"/>
        <family val="2"/>
      </rPr>
      <t>fabricación de láminas de metales preciosos; producción de aleaciones de metales preciosos.</t>
    </r>
  </si>
  <si>
    <r>
      <rPr>
        <sz val="10"/>
        <rFont val="Arial"/>
        <family val="2"/>
      </rPr>
      <t xml:space="preserve">Industrias básicas de metales preciosos, incluye la producción de oro,
</t>
    </r>
    <r>
      <rPr>
        <sz val="10"/>
        <rFont val="Arial"/>
        <family val="2"/>
      </rPr>
      <t>plata y metales del grupo del platino (platino, paladio, rodio, iridio, osmio, rutenio, entre otros); semiproductos de metales preciosos.</t>
    </r>
  </si>
  <si>
    <r>
      <rPr>
        <sz val="10"/>
        <rFont val="Arial"/>
        <family val="2"/>
      </rPr>
      <t xml:space="preserve">Fabricación de productos metálicos para uso estructural, incluye, la fabricación de puertas y ventanas metálicas y de sus marcos, postigos, cortinas metálicas, escaleras de incendio, rejas y carpintería metálica similar a la utilizada en la construcción; divisiones metálicas fijas al piso y estanterías de grandes dimensiones para montar y fijar permanentemente en tiendas, talleres, depósitos y otros lugares de almacenado de
</t>
    </r>
    <r>
      <rPr>
        <sz val="10"/>
        <rFont val="Arial"/>
        <family val="2"/>
      </rPr>
      <t>mercancías.</t>
    </r>
  </si>
  <si>
    <r>
      <rPr>
        <sz val="10"/>
        <rFont val="Arial"/>
        <family val="2"/>
      </rPr>
      <t xml:space="preserve">Fabricación de armas y municiones, incluye la fabricación de armas ligeras (revólveres, pistolas, rifles , carabinas, escopetas, subametralladoras); de fuego y artefactos similares utilizados para la caza, el tiro deportivo y la defensa, armas y pistolas neumáticas (aire y gas comprimido) e hidráulicas; armas de fuego que disparan balas de fogueo, pistolas para lanzar bengalas de señales, pistolas similares de émbolo cautivo y otras armas de fuego; la fabricación de partes, piezas y accesorios para las
</t>
    </r>
    <r>
      <rPr>
        <sz val="10"/>
        <rFont val="Arial"/>
        <family val="2"/>
      </rPr>
      <t>armas y municiones descritos anteriormente.</t>
    </r>
  </si>
  <si>
    <r>
      <rPr>
        <sz val="10"/>
        <rFont val="Arial"/>
        <family val="2"/>
      </rPr>
      <t>Fabricación de armas y municiones, incluye la fabricación de municiones tales como: cartuchos, proyectiles, perdigones, balines, diábolos, arpones, flechas, entre otros.</t>
    </r>
  </si>
  <si>
    <r>
      <rPr>
        <sz val="10"/>
        <rFont val="Arial"/>
        <family val="2"/>
      </rPr>
      <t>Forja, prensado, estampado y laminado de metal; pulvimetalurgia, incluye la fabricación de artefactos para tapas y similares para embotelladoras, los trabajos de hojalatería no mecanizada.</t>
    </r>
  </si>
  <si>
    <r>
      <rPr>
        <sz val="10"/>
        <rFont val="Arial"/>
        <family val="2"/>
      </rPr>
      <t xml:space="preserve">Tratamiento y revestimiento de metales mecanizado, incluye los procesos de reducción de masa de metales, plantas pulidoras de metales, corte y grabado de metales; Se incluyen procedimientos tales como el bruñido, desbarbado, limpieza con chorro de arena, pulimento en tambor giratorio, limpieza, soldadura, afilado, esmerilado, lapidado, brochado y otros tratamientos especiales del metal y de artículos de metal que se realizan
</t>
    </r>
    <r>
      <rPr>
        <sz val="10"/>
        <rFont val="Arial"/>
        <family val="2"/>
      </rPr>
      <t>por contrata o a cambio de una retribución.</t>
    </r>
  </si>
  <si>
    <r>
      <rPr>
        <sz val="10"/>
        <rFont val="Arial"/>
        <family val="2"/>
      </rPr>
      <t xml:space="preserve">Tratamiento y revestimiento de metales mecanizado, incluye el
</t>
    </r>
    <r>
      <rPr>
        <sz val="10"/>
        <rFont val="Arial"/>
        <family val="2"/>
      </rPr>
      <t>revestimiento no metálico de metales: pintura, plastificado, esmaltado, lacado, entre otros.</t>
    </r>
  </si>
  <si>
    <r>
      <rPr>
        <sz val="10"/>
        <rFont val="Arial"/>
        <family val="2"/>
      </rPr>
      <t xml:space="preserve">Fabricación de artículos de cuchillería, herramientas de mano y artículos de ferretería, incluye la fabricación de cerraduras, candados, pasadores, llaves y otros accesorios para edificios, muebles, vehículos y otros usos y de herramientas de mano, abrazaderas metálicas, herramientas de
</t>
    </r>
    <r>
      <rPr>
        <sz val="10"/>
        <rFont val="Arial"/>
        <family val="2"/>
      </rPr>
      <t>presión.</t>
    </r>
  </si>
  <si>
    <r>
      <rPr>
        <sz val="10"/>
        <rFont val="Arial"/>
        <family val="2"/>
      </rPr>
      <t xml:space="preserve">Fabricación de artículos de cuchillería, herramientas de mano y artículos de ferretería, incluye la fabricación de accesorios intercambiables para herramientas de mano, motorizadas o no y para máquinas herramienta brocas, punzones, matrices, fresas, puntas, placas y barras sin montar, de
</t>
    </r>
    <r>
      <rPr>
        <sz val="10"/>
        <rFont val="Arial"/>
        <family val="2"/>
      </rPr>
      <t>carburos metálicos sinterizados o de aleaciones metalocerámicas (cermet), entre otros.</t>
    </r>
  </si>
  <si>
    <r>
      <rPr>
        <sz val="10"/>
        <rFont val="Arial"/>
        <family val="2"/>
      </rPr>
      <t xml:space="preserve">Fabricación de componentes y tableros electrónicos, incluye la fabricación de semiconductores y de otros componentes para aplicaciones electrónicas; componentes electrónicos, microprocesadores, circuitos impresos (circuitos elaborados, estampando en una placa aislante, mediante un proceso de impresión tradicional o no tradicional; elementos simplemente conductores, elementos de contacto u otros elementos pasivos impresos tales como inductores, resistencias y condensadores); circuitos integrados, cristales electrónicos y montajes de cristal; solenoides; tarjetas inteligentes (tarjetas con circuito integrado) tales como tarjetas de crédito con chip incorporado, tarjetas SIM y GSM utilizadas en teléfonos celulares, tarjetas para transporte masivo, entre otras; tarjetas interfaz (sonido, controles, red, módem), módems externos; inductores
</t>
    </r>
    <r>
      <rPr>
        <sz val="10"/>
        <rFont val="Arial"/>
        <family val="2"/>
      </rPr>
      <t>(estárteles, bobinas, transformadores) tipo componente electrónico.</t>
    </r>
  </si>
  <si>
    <r>
      <rPr>
        <sz val="10"/>
        <rFont val="Arial"/>
        <family val="2"/>
      </rPr>
      <t xml:space="preserve">Fabricación de componentes y tableros electrónicos, incluye la fabricación de tubos y válvulas electrónicas termoiónicas, de cátodo frío o fotocatódicos (por ejemplo, tubos catódicos de imagen para receptores de televisión y tubos para cámaras de televisión, convertidores e intensificadores de imagen, tubos de microondas, tubos y válvulas receptores y amplificadores, entre otros); conectores electrónicos; diodos, transistores y componentes electrónicos similares; componentes electrónicos pasivos como resistencias, bobinas, condensadores entre otros; cristales piezoeléctricos montados; dispositivos semiconductores
</t>
    </r>
    <r>
      <rPr>
        <sz val="10"/>
        <rFont val="Arial"/>
        <family val="2"/>
      </rPr>
      <t>fotosensibles, incluso células fotovoltaicas y células solares, entre otros.</t>
    </r>
  </si>
  <si>
    <r>
      <rPr>
        <sz val="10"/>
        <rFont val="Arial"/>
        <family val="2"/>
      </rPr>
      <t xml:space="preserve">Fabricación de componentes y tableros electrónicos, incluye la fabricación de partes componentes de pantallas (plasma, polímero, LCD); diodos emisores de luz (LED); cables de impresora, cables de monitor, cables USB; cabezales (de grabación, lectura/escritura, entre otros); dados u
</t>
    </r>
    <r>
      <rPr>
        <sz val="10"/>
        <rFont val="Arial"/>
        <family val="2"/>
      </rPr>
      <t>obleas, semiconductores, terminados o semiterminados.</t>
    </r>
  </si>
  <si>
    <r>
      <rPr>
        <sz val="10"/>
        <rFont val="Arial"/>
        <family val="2"/>
      </rPr>
      <t>Fabricación de componentes y tableros electrónicos, incluye fabricación de partes y piezas electrónicas componentes de computadoras; de tarjetas, tableros o placas de circuitos impresos;</t>
    </r>
  </si>
  <si>
    <r>
      <rPr>
        <sz val="10"/>
        <rFont val="Arial"/>
        <family val="2"/>
      </rPr>
      <t xml:space="preserve">Fabricación de computadoras y de equipo periférico, incluye la fabricación y/o ensamble de computadoras electrónicas, microcomputadoras, de escritorio, portátiles, tabletas electrónicas, computadoras de mano PDA, tabletas, o Palm y servidores informáticos; unidades periféricas, tales como equipos de almacenamiento y dispositivos de entrada y salida
</t>
    </r>
    <r>
      <rPr>
        <sz val="10"/>
        <rFont val="Arial"/>
        <family val="2"/>
      </rPr>
      <t>(impresoras, monitores, teclados).</t>
    </r>
  </si>
  <si>
    <r>
      <rPr>
        <sz val="10"/>
        <rFont val="Arial"/>
        <family val="2"/>
      </rPr>
      <t xml:space="preserve">Fabricación de equipos de comunicación, incluye la fabricación de teléfonos inalámbricos; equipos para centrales telefónicas; citófonos, teléfonos y equipo de fax incluyendo máquinas contestadoras; PBX; tableros, paneles, consolas y elementos similares para telefonía y
</t>
    </r>
    <r>
      <rPr>
        <sz val="10"/>
        <rFont val="Arial"/>
        <family val="2"/>
      </rPr>
      <t>telegrafía; buscadores de personas, teléfonos celulares y otros equipos de comunicación móviles.</t>
    </r>
  </si>
  <si>
    <r>
      <rPr>
        <sz val="10"/>
        <rFont val="Arial"/>
        <family val="2"/>
      </rPr>
      <t>Fabricación de equipos de comunicación, incluye la fabricación de equipos equipo de transmisión de datos: puentes, enrutadores (routers), puertas de acceso, y bocas de conexión de paneles de control; antenas de recepción y transmisión; cámaras de televisión de todo tipo; módems, diferentes a los utilizados en computadores.</t>
    </r>
  </si>
  <si>
    <r>
      <rPr>
        <sz val="10"/>
        <rFont val="Arial"/>
        <family val="2"/>
      </rPr>
      <t>Fabricación de equipos de comunicación, incluye la fabricación de aparatos transmisores de radiotelefonía, radiotelegrafía, radiodifusión o televisión que incorporen o no aparatos receptores o aparatos para la grabación o reproducción del sonido; equipos y elementos para televisión por cable.</t>
    </r>
  </si>
  <si>
    <r>
      <rPr>
        <sz val="10"/>
        <rFont val="Arial"/>
        <family val="2"/>
      </rPr>
      <t xml:space="preserve">Fabricación de equipos de comunicación, incluye la fabricación de equipos
</t>
    </r>
    <r>
      <rPr>
        <sz val="10"/>
        <rFont val="Arial"/>
        <family val="2"/>
      </rPr>
      <t>de emisión de radio y televisión, equipo de telecomunicación para satélites.</t>
    </r>
  </si>
  <si>
    <r>
      <rPr>
        <sz val="10"/>
        <rFont val="Arial"/>
        <family val="2"/>
      </rPr>
      <t>Fabricación de equipos de comunicación, incluye la fabricación de sistemas de alarma contra incendio y robo, que envían señales a una estación de control; aparatos infrarrojos (ej. control remoto).</t>
    </r>
  </si>
  <si>
    <r>
      <rPr>
        <sz val="10"/>
        <rFont val="Arial"/>
        <family val="2"/>
      </rPr>
      <t xml:space="preserve">Fabricación de aparatos electrónicos de consumo, incluye la fabricación de videograbadoras y equipos electrónicos de grabación similares; amplificación para instrumentos musicales y sistemas de amplificación electrónica; de aparatos para la grabación de sonido y sistemas de grabación; aparatos para la reproducción de casetes y otros aparatos para la reproducción de sonido; de equipos de sonido; cámaras de video del
</t>
    </r>
    <r>
      <rPr>
        <sz val="10"/>
        <rFont val="Arial"/>
        <family val="2"/>
      </rPr>
      <t>tipo casera; reproductores de CD, DVD, Blu-ray Disc y similares</t>
    </r>
  </si>
  <si>
    <r>
      <rPr>
        <sz val="10"/>
        <rFont val="Arial"/>
        <family val="2"/>
      </rPr>
      <t xml:space="preserve">Fabricación de aparatos electrónicos de consumo, incluye la fabricación de monitores y pantallas de televisión, receptores de radio incluso aparatos con dispositivos de grabación y de reproducción de sonido o con un dispositivo de relojería; micrófonos; audífonos (radio, computadores), excepto los audífonos utilizados por personas con pérdida auditiva; consolas de videojuegos; aparatos para la reproducción de casetes y otros aparatos para la reproducción de sonido; de tocadiscos (rocolas); de
</t>
    </r>
    <r>
      <rPr>
        <sz val="10"/>
        <rFont val="Arial"/>
        <family val="2"/>
      </rPr>
      <t>sistemas de altavoces (altoparlantes); máquinas karaoke.</t>
    </r>
  </si>
  <si>
    <r>
      <rPr>
        <sz val="10"/>
        <rFont val="Arial"/>
        <family val="2"/>
      </rPr>
      <t xml:space="preserve">Fabricación de equipo de medición, prueba, navegación y control, incluye la fabricación de radares; instrumentos para el monitoreo del funcionamiento de los motores de avión. Por ejemplo: tacómetros (miden el número de revoluciones del motor por minuto), horómetros (miden el número de horas de recorrido de la máquina), entre otros instrumentos; de aparatos de radar y de control remoto; instrumentos de navegación aérea tales como altímetros, variómetros, machmetros, acelerómetros, y pilotos automáticos; equipos de búsqueda, detección, navegación, aeronáutica y
</t>
    </r>
    <r>
      <rPr>
        <sz val="10"/>
        <rFont val="Arial"/>
        <family val="2"/>
      </rPr>
      <t>náutica, incluyendo sonares; equipos de medida y grabación (caja negra).</t>
    </r>
  </si>
  <si>
    <r>
      <rPr>
        <sz val="10"/>
        <rFont val="Arial"/>
        <family val="2"/>
      </rPr>
      <t xml:space="preserve">Fabricación de equipo de medición, prueba, navegación y control, incluye fabricación de equipos de prueba de emisiones automotrices, aparatos para ensayar y regular los motores de vehículos mediante el control de
</t>
    </r>
    <r>
      <rPr>
        <sz val="10"/>
        <rFont val="Arial"/>
        <family val="2"/>
      </rPr>
      <t>todos los órganos de encendido (bobinas, bujías, condensadores, baterías, entre otros).</t>
    </r>
  </si>
  <si>
    <r>
      <rPr>
        <sz val="10"/>
        <rFont val="Arial"/>
        <family val="2"/>
      </rPr>
      <t xml:space="preserve">Fabricación de equipo de medición, prueba, navegación y control, incluye la fabricación de instrumentos y aparatos de navegación marítima o fluvial tales como compases de navegación (ejemplo: compases magnéticos, compases giroscópicos, y similares), instrumentos para determinar la situación (ejemplo: sextantes), los demás instrumentos para la navegación (ejemplo: timones automáticos, registradores de rumbo, entre otros) y sondas ultrasónicas; instrumentos y aparatos de meteorología tales como veletas; anemómetros, para medir la velocidad del viento; evaporímetros,
</t>
    </r>
    <r>
      <rPr>
        <sz val="10"/>
        <rFont val="Arial"/>
        <family val="2"/>
      </rPr>
      <t>para medir la capacidad de la evaporación de la atmósfera; pluviómetros, para medir la cantidad de agua lluvia.</t>
    </r>
  </si>
  <si>
    <r>
      <rPr>
        <sz val="10"/>
        <rFont val="Arial"/>
        <family val="2"/>
      </rPr>
      <t xml:space="preserve">Fabricación de equipo de medición, prueba, navegación y control, incluye fabricación de máquinas y aparatos de ensayo para determinar las propiedades físicas de materiales; máquinas y aparatos para establecer la dureza y otras propiedades de los metales o la resistencia al desgaste y otras propiedades de los textiles. Comprende un conjunto de máquinas o aparatos diseñados para efectuar ensayos de dureza, elasticidad, resistencia a la tracción, a la compresión, a la flexión, o de otras propiedades mecánicas de materiales diversos: madera, manufacturas de cemento o de hormigón, textiles (hilados, tejidos), papel y cartón, caucho, plástico, cueros, entre otros materiales; detectoras de mentiras (polígrafos); espectrómetros (aparatos que identifican las diferentes componentes del espectro de frecuencias de una señal eléctrica);
</t>
    </r>
    <r>
      <rPr>
        <sz val="10"/>
        <rFont val="Arial"/>
        <family val="2"/>
      </rPr>
      <t>calibradores, diseñados para altos niveles de precisión.</t>
    </r>
  </si>
  <si>
    <r>
      <rPr>
        <sz val="10"/>
        <rFont val="Arial"/>
        <family val="2"/>
      </rPr>
      <t xml:space="preserve">Fabricación de equipo de medición, prueba, navegación y control, incluye la fabricación de instrumentos y aparatos diseñados especialmente para las telecomunicaciones tales como diafonómetros, hipsómetros, neperímetros y aparatos para ensayar; instrumentos agrimensura, geodesia y topografía como teodolito, para establecer planos y medir
</t>
    </r>
    <r>
      <rPr>
        <sz val="10"/>
        <rFont val="Arial"/>
        <family val="2"/>
      </rPr>
      <t>ángulos; niveles ópticos; alidada; controles de fuego y flama.</t>
    </r>
  </si>
  <si>
    <r>
      <rPr>
        <sz val="10"/>
        <rFont val="Arial"/>
        <family val="2"/>
      </rPr>
      <t xml:space="preserve">Fabricación de equipo de medición, prueba, navegación y control, incluye la fabricación de instrumentos de análisis de laboratorio (equipos de análisis de sangre). escalas de laboratorio, incubadoras y aparatos diversos de laboratorio para medición y prueba: la fabricación de instrumentos y aparatos para efectuar análisis físicos o químicos tales como polarímetros, para medir el ángulo de rotación del plano de polarización de un rayo luminoso que atraviesa sustancias ópticamente activas, es decir, dotadas de poder rotatorio; refractómetros, para determinar el índice de refracción de los líquidos o de los sólidos; colorímetros, para determinar el color de una sustancia (líquida o sólida); analizadores de gases o de humos (aparatos de Orsat), para el análisis de gases combustibles o de productos de la combustión (gases quemados) en los hornos de coque, gasógenos, altos hornos, etc., y que permiten dosificar principalmente el ácido carbónico, el óxido de carbono, el oxígeno y el hidrógeno; viscosímetros, que permiten determinar la viscosidad, es decir, el frotamiento interno que caracteriza a un líquido; instrumentos para medir la tensión superficial o interfacial de los líquidos (peso, volumen, altura); y los pehachímetros (medidores de pH) para medir la magnitud por la que se valora el carácter ácido o básico de un medio; instrumentos y aparatos utilizados para la medición y la regulación constante y automática
</t>
    </r>
    <r>
      <rPr>
        <sz val="10"/>
        <rFont val="Arial"/>
        <family val="2"/>
      </rPr>
      <t>de variables tales como la temperatura, la presión, la viscosidad de materiales y productos durante su fabricación u otro tipo de elaboración.</t>
    </r>
  </si>
  <si>
    <r>
      <rPr>
        <sz val="10"/>
        <rFont val="Arial"/>
        <family val="2"/>
      </rPr>
      <t xml:space="preserve">Fabricación de equipo de medición, prueba, navegación y control, incluye la fabricación de instrumentos y aparatos de geofísica tales como sismómetros y sismógrafos para registrar la hora, la duración y la amplitud de los movimientos de un punto de la corteza terrestre durante los terremotos, o para la detección del petróleo; telémetros para determinar la distancia que separa al observador de un punto alejado determinado; instrumentos de oceanografía y de hidrología; microscopios (excepto los microscopios ópticos) y los aparatos de difracción, es decir, los
</t>
    </r>
    <r>
      <rPr>
        <sz val="10"/>
        <rFont val="Arial"/>
        <family val="2"/>
      </rPr>
      <t>microscopios electrónicos.</t>
    </r>
  </si>
  <si>
    <r>
      <rPr>
        <sz val="10"/>
        <rFont val="Arial"/>
        <family val="2"/>
      </rPr>
      <t xml:space="preserve">Fabricación de equipo de medición, prueba, navegación y control, incluye la fabricación de aparatos para medir y verificar magnitudes eléctricas, por ejemplo, osciloscopios y oscilógrafos que registran movimientos oscilatorios; y los instrumentos para verificar la corriente, el voltaje o la resistencia, estén provistos o no, de un dispositivo registrador, como por ejemplo, galvanómetros, amperímetros o voltímetros. La fabricación de instrumentos para medir y verificar señales eléctricas; dispositivos y aparatos de control ambiental y controles automáticos (ej.: termostatos, para regular la temperatura; reguladores de presión llamados también
</t>
    </r>
    <r>
      <rPr>
        <sz val="10"/>
        <rFont val="Arial"/>
        <family val="2"/>
      </rPr>
      <t>manóstatos o presostatos, de nivel de humedad [humidostatos] y de tiro de estufas; y reguladores automáticos de distintas magnitudes eléctricas).</t>
    </r>
  </si>
  <si>
    <r>
      <rPr>
        <sz val="10"/>
        <rFont val="Arial"/>
        <family val="2"/>
      </rPr>
      <t xml:space="preserve">Fabricación de equipo de medición, prueba, navegación y control, incluye la fabricación de aparatos para medir y verificar magnitudes no eléctricas; por ejemplo, detectores y contadores de radiaciones; contadores de consumo de electricidad, agua o gas, gasolina, entre otros; detectores de movimiento; balanzas de precisión; instrumentos y aparatos para medir y verificar el flujo, el nivel, la presión u otras variables de líquidos o gases (por ejemplo, medidores de flujo, indicadores de nivel, manómetros, calorímetros de hielo, o de calentamiento, entre otros); detectores de
</t>
    </r>
    <r>
      <rPr>
        <sz val="10"/>
        <rFont val="Arial"/>
        <family val="2"/>
      </rPr>
      <t>minas, generadores de pulso (señal); detectores de metales; equipos de posicionamiento global GPS.</t>
    </r>
  </si>
  <si>
    <r>
      <rPr>
        <sz val="10"/>
        <rFont val="Arial"/>
        <family val="2"/>
      </rPr>
      <t xml:space="preserve">Fabricación de equipo de medición, prueba, navegación y control, incluye la fabricación de otros instrumentos, aparatos o máquinas de medición, verificación o ensayo: termómetros de líquido, de metal y de cristales líquidos (excepto los de uso médico); barómetros (de mercurio o aneroide) para medir la presión atmosférica; hidrómetros, para apreciar el grado de humedad del aire (estado higrométrico), de otros gases o de materias sólidas; la fabricación de aparatos de contar: cuentarrevoluciones, que contabilizan las vueltas de cualquier órgano (por ejemplo, el árbol de una máquina); taxímetros, que se utilizan en los vehículos de transporte para indicar la distancia recorrida y el precio de esta distancia; podómetros (llamados también odómetros, cuenta-pasos), que sirven para medir, aproximadamente, las distancias recorridas; tacómetros; bancos de prueba, comparadores (incluidos los comparadores ópticos y otros aparatos e instrumentos de óptica para medir y verificar); e instrumentos para verificar relojes o piezas de relojes, la fabricación de controles
</t>
    </r>
    <r>
      <rPr>
        <sz val="10"/>
        <rFont val="Arial"/>
        <family val="2"/>
      </rPr>
      <t>automáticos y reguladores para diversas aplicaciones como calefacción, aire acondicionado, refrigeración, etc.</t>
    </r>
  </si>
  <si>
    <r>
      <rPr>
        <sz val="10"/>
        <rFont val="Arial"/>
        <family val="2"/>
      </rPr>
      <t xml:space="preserve">Fabricación de relojes, incluye la fabricación de relojes de toda clase (de pulsera, de pared, de mueble y similares), incluso relojes para paneles de instrumentos; cajas para relojes de pulsera, incluidas las cajas de metales preciosos; piezas de relojes, incluidos los mecanismos de relojería; aparatos de control del tiempo y equipos de medición, registro y otras formas de visualización de intervalos de tiempo mediante un mecanismo de relojería o un motor sincrónico (por ejemplo: parquímetros, relojes de control de asistencia, sellos con fecha y hora, temporizador de procesos); conmutadores horarios y otros aparatos que se activan con movimiento de relojería o con un motor sincrónico, como las cerraduras con temporizador;
</t>
    </r>
    <r>
      <rPr>
        <sz val="10"/>
        <rFont val="Arial"/>
        <family val="2"/>
      </rPr>
      <t>piezas para relojes de todo tipo como muelles, rubíes, esferas, chapas, manecillas, puentes y otras piezas.</t>
    </r>
  </si>
  <si>
    <r>
      <rPr>
        <sz val="10"/>
        <rFont val="Arial"/>
        <family val="2"/>
      </rPr>
      <t xml:space="preserve">Fabricación de equipo de irradiación y equipo electrónico de uso médico y terapéutico, incluye la fabricación y mantenimiento de aparatos electromédicos y electroterapéuticos tales como: equipos médicos de ultrasonidos; marcapasos; aparatos para pérdida auditiva (audífonos); electrocardiogramas y equipo electro médico de endoscopia; equipos de irradiación de leche y alimentos para eliminación de microorganismos o
</t>
    </r>
    <r>
      <rPr>
        <sz val="10"/>
        <rFont val="Arial"/>
        <family val="2"/>
      </rPr>
      <t>alargar la vida útil del producto.</t>
    </r>
  </si>
  <si>
    <r>
      <rPr>
        <sz val="10"/>
        <rFont val="Arial"/>
        <family val="2"/>
      </rPr>
      <t xml:space="preserve">Fabricación de instrumentos ópticos y equipo fotográfico, incluye la fabricación de lentes ópticos, telescopios y binoculares, equipo de posicionamiento óptico; elementos ópticos de metal, óxido de magnesio o de halogenuros, de los metales alcalinos o alcalinotérreos; aparatos y equipo para laboratorios fotográficos o cinematográficos: cubas especiales para revelado de filmes, para lavado de las pruebas; secadoras, abrillantadoras, máquinas y aparatos para cortar los filmes o las películas, entre otros; fabricación de equipo de miras telescópicas para armas;
</t>
    </r>
    <r>
      <rPr>
        <sz val="10"/>
        <rFont val="Arial"/>
        <family val="2"/>
      </rPr>
      <t>instrumentos de aumento óptico</t>
    </r>
  </si>
  <si>
    <r>
      <rPr>
        <sz val="10"/>
        <rFont val="Arial"/>
        <family val="2"/>
      </rPr>
      <t xml:space="preserve">Fabricación de instrumentos ópticos y equipo fotográfico, incluye la fabricación de herramientas ópticas de precisión para operarios de máquinas; comparadores ópticos, microscopios ópticos compuestos,
</t>
    </r>
    <r>
      <rPr>
        <sz val="10"/>
        <rFont val="Arial"/>
        <family val="2"/>
      </rPr>
      <t>incluidos los microscopios para microfotografía y microproyección.</t>
    </r>
  </si>
  <si>
    <r>
      <rPr>
        <sz val="10"/>
        <rFont val="Arial"/>
        <family val="2"/>
      </rPr>
      <t xml:space="preserve">Fabricación de instrumentos ópticos y equipo fotográfico, incluye la fabricación de cámaras fotográficas (de rollo y digitales) o cinematográficas, esencialmente compuestas por una cámara oscura, un objetivo, un obturador, un diafragma, un soporte para la placa o la bobina y un visor; incluidas las cámaras utilizadas para preparar planchas de fotograbado, para fotografía subacuática (aparatos de caja estanca), fotografía aérea, diseñados para registrar imágenes sucesivas a intervalos determinados, de modo que cubran cierta extensión de territorio por medio de fotografías solapadas; aparatos para producir microfilmes o microfichas y cámaras de filmación con banda sonora; de proyectores de imagen fija, (diapositiva); ampliadores y reductores de imagen, incluidas las máquinas de microfilmes y de microfichas y otros aparatos lectores de microformatos; proyectores cinematográficos, aparatos fijos o portátiles para la proyección diascópica de una serie de imágenes en movimiento con o sin banda sonora en la misma película; aparatos con lámparas de descarga (flashes electrónicos) y otros aparatos para la producción de luz
</t>
    </r>
    <r>
      <rPr>
        <sz val="10"/>
        <rFont val="Arial"/>
        <family val="2"/>
      </rPr>
      <t>de destello, excepto las lámparas de destello; aparatos para montajes láser.</t>
    </r>
  </si>
  <si>
    <r>
      <rPr>
        <sz val="10"/>
        <rFont val="Arial"/>
        <family val="2"/>
      </rPr>
      <t>Fabricación de motores, generadores y transformadores eléctricos, incluye la fabricación de transformadores de energía eléctrica de distribución (convencional de poste) y especializados (subestación); reactancias (balastos); motores eléctricos, bobinas de inducción; fabricación de generadores de energía, de fuerza y de alta tensión.</t>
    </r>
  </si>
  <si>
    <r>
      <rPr>
        <sz val="10"/>
        <rFont val="Arial"/>
        <family val="2"/>
      </rPr>
      <t>Fabricación de motores, generadores y transformadores eléctricos, incluye la fabricación de conjuntos generador-máquina motriz; bobinas de reactancias; generadores de alta tensión; el rebobinado de armaduras.</t>
    </r>
  </si>
  <si>
    <r>
      <rPr>
        <sz val="10"/>
        <rFont val="Arial"/>
        <family val="2"/>
      </rPr>
      <t>Fabricación de motores, generadores y transformadores eléctricos, incluye la fabricación de transformadores para equipos de soldadura de arco eléctrico; transformadores de subestación para la distribución de energía eléctrica; transformadores de estaciones de interconexión de redes.</t>
    </r>
  </si>
  <si>
    <r>
      <rPr>
        <sz val="10"/>
        <rFont val="Arial"/>
        <family val="2"/>
      </rPr>
      <t xml:space="preserve">Fabricación de aparatos de distribución y control de la energía eléctrica, incluye la fabricación de disyuntores de circuitos de energía; relés, tableros, paneles, consolas; mesas, cajas y otras bases, la fabricación de conductos para cuadros de distribución; fusibles eléctricos; aparatos de conmutación; interruptores de energía eléctrica para tensiones superiores
</t>
    </r>
    <r>
      <rPr>
        <sz val="10"/>
        <rFont val="Arial"/>
        <family val="2"/>
      </rPr>
      <t>a los 1000 voltios; reguladores de voltaje y limitadores de sobretensión, entre otros.</t>
    </r>
  </si>
  <si>
    <r>
      <rPr>
        <sz val="10"/>
        <rFont val="Arial"/>
        <family val="2"/>
      </rPr>
      <t xml:space="preserve">Fabricación de dispositivos de cableado, incluye la fabricación de dispositivos de cableado transportadores de corriente y no transportadores de corriente para circuitos eléctricos, independientemente del material utilizado en su fabricación; transportadores para circuitos eléctricos, barras colectoras, interruptores de circuito con pérdida a tierra, portalámparas, conmutadores como interruptores a presión, de botón, de resorte entre otros; enchufes y tomas de corriente, cajas para cableado eléctrico, dispositivos para postes de transmisión, herrajes para líneas eléctricas, , dispositivos plásticos de cableado no conductores de corriente incluido cajas plásticas de conexiones, tapas para tomas e interruptores y accesorios plásticos para tendidos aéreos; conductos y juntas de metal
</t>
    </r>
    <r>
      <rPr>
        <sz val="10"/>
        <rFont val="Arial"/>
        <family val="2"/>
      </rPr>
      <t>aisladas y fabricación de pararrayos, entre otros.</t>
    </r>
  </si>
  <si>
    <r>
      <rPr>
        <sz val="10"/>
        <rFont val="Arial"/>
        <family val="2"/>
      </rPr>
      <t xml:space="preserve">Fabricación de equipos eléctricos de iluminación, incluye la fabricación de bombillas y tubos eléctricos de luz y partes y componentes (excepto  bulbos vacíos en vidrio para bombillas eléctricas de luz); accesorios de iluminaciones eléctricas y bombillas; proyectores de teatro; reflectores para la iluminación de edificios, monumentos o parques y demás equipos de iluminación exterior; lámparas de descarga, incandescentes, fluorescentes, ultravioletas, infrarrojas, de destellos, etc.; accesorios y bombillas; de lámparas de mesa con accesorios de iluminación; de lámparas eléctricas
</t>
    </r>
    <r>
      <rPr>
        <sz val="10"/>
        <rFont val="Arial"/>
        <family val="2"/>
      </rPr>
      <t>mata insectos.</t>
    </r>
  </si>
  <si>
    <r>
      <rPr>
        <sz val="10"/>
        <rFont val="Arial"/>
        <family val="2"/>
      </rPr>
      <t xml:space="preserve">Fabricación de equipos eléctricos de iluminación, incluye accesorios de iluminación para techos, juegos de luces para árboles de navidad; candelabros eléctricos., la fabricación de leña (tipo chimenea) eléctrica; de linternas (por ejemplo de carburo, eléctricas, de gas, de gasolina, de queroseno entre otras); equipo de iluminación para equipos de transporte (ej.: para vehículos a motor, aviones, botes) como: faros (excepto faros reflectores sellados), lámparas o luces de estacionamiento, de aviso,
</t>
    </r>
    <r>
      <rPr>
        <sz val="10"/>
        <rFont val="Arial"/>
        <family val="2"/>
      </rPr>
      <t>direccionales o de iluminación interior; de faroles.</t>
    </r>
  </si>
  <si>
    <r>
      <rPr>
        <sz val="10"/>
        <rFont val="Arial"/>
        <family val="2"/>
      </rPr>
      <t xml:space="preserve">Fabricación de aparatos de uso doméstico, incluye la fabricación de electrodomésticos como: ventiladores, aparatos de peluquería termoeléctricos (secadores, peines, cepillos, rizadores), planchas eléctricas,, enceradoras de piso, (moledoras, licuadoras, exprimidoras, abrelatas, entre otros) brilladoras, utensilios de cocina, máquinas de afeitar eléctricas, cepillos de dientes eléctricos y otros artículos eléctricos de cuidado personal, afilador de cuchillos, y campanas de ventilación y absorción de humos; equipos de cocina y calefacción de uso doméstico,
</t>
    </r>
    <r>
      <rPr>
        <sz val="10"/>
        <rFont val="Arial"/>
        <family val="2"/>
      </rPr>
      <t>no eléctricos: calentadores de uso doméstico para ambientes, cocinillas, parrillas, cocinas, aparatos de cocina y calentadores de platos.</t>
    </r>
  </si>
  <si>
    <r>
      <rPr>
        <sz val="10"/>
        <rFont val="Arial"/>
        <family val="2"/>
      </rPr>
      <t>Fabricación de aparatos de uso doméstico, incluye el mantenimiento y reparación de aparatos y equipo doméstico cuando se realizan en la misma unidad que los produce.</t>
    </r>
  </si>
  <si>
    <r>
      <rPr>
        <sz val="10"/>
        <rFont val="Arial"/>
        <family val="2"/>
      </rPr>
      <t xml:space="preserve">Fabricación de otros tipos de equipo eléctrico n.c.p., incluye la fabricación de electrodos de grafito y carbón, contactos y otros productos eléctricos de grafito y carbón; cargadores de baterías de estado sólido; contactos, timbres y otros productos eléctricos; de dispositivos de iluminación y eléctricos, dispositivos de señalización eléctrica tales como semáforos; de dispositivos de señalización, acústica tales como bocinas, sirenas y otros artefactos eléctricos similares. Otros aparatos de señalización visual o acústica accionados por electricidad (ej.: paneles indicadores, entre otros),
</t>
    </r>
    <r>
      <rPr>
        <sz val="10"/>
        <rFont val="Arial"/>
        <family val="2"/>
      </rPr>
      <t>excepto alarmas contra robos y alarmas contra incendio.</t>
    </r>
  </si>
  <si>
    <r>
      <rPr>
        <sz val="10"/>
        <rFont val="Arial"/>
        <family val="2"/>
      </rPr>
      <t xml:space="preserve">Fabricación de otros tipos de equipo eléctrico n.c.p., incluye la fabricación de cámaras bronceadoras, inversores de estado sólido, rectificadores, convertidores, células energéticas, fuentes de poder reguladas y no reguladas y convertidores estáticos; de sistemas de potencia interrumpidos UPS, limitadores de sobretensión (excepto para voltajes de distribución).
</t>
    </r>
    <r>
      <rPr>
        <sz val="10"/>
        <rFont val="Arial"/>
        <family val="2"/>
      </rPr>
      <t xml:space="preserve">Estos son dispositivos utilizados para proteger equipos que utilizan energía eléctrica (computadores) de tensiones o voltajes elevados a través de la reducción de dicha sobretensión; capacitancias, resistencias, transformadores, condensadores y componentes similares, dispositivos de
</t>
    </r>
    <r>
      <rPr>
        <sz val="10"/>
        <rFont val="Arial"/>
        <family val="2"/>
      </rPr>
      <t>señalización acústica o visual, dispositivos de señalización acústico.</t>
    </r>
  </si>
  <si>
    <r>
      <rPr>
        <sz val="10"/>
        <rFont val="Arial"/>
        <family val="2"/>
      </rPr>
      <t xml:space="preserve">Fabricación de otros tipos de equipo eléctrico n.c.p., incluye equipo eléctrico de soldadura autógena y de soldadura blanda, incluidos soldadores manuales; aparatos y dispositivos eléctricos de encendido o de arranque para motores de combustión interna, de encendido por chispa o
</t>
    </r>
    <r>
      <rPr>
        <sz val="10"/>
        <rFont val="Arial"/>
        <family val="2"/>
      </rPr>
      <t>por compresión; marcadores electrónicos.</t>
    </r>
  </si>
  <si>
    <r>
      <rPr>
        <sz val="10"/>
        <rFont val="Arial"/>
        <family val="2"/>
      </rPr>
      <t xml:space="preserve">Fabricación de otros tipos de equipo eléctrico n.c.p., incluye fabricación de cables de extensión de alambre aislado; juegos de cable (a excepción de los juegos de cable de encendido para motores de vehículos automotores) de alambre aislado; electroimanes, incluso portaherramientas. Elementos de sujeción eléctrica, embragues, frenos, acoplamientos, abrazaderas o cabezales alzadores electromagnéticos o de imán permanente; aislantes eléctricos (excepto vidrio o porcelana), tubos y juntas de metal común,
</t>
    </r>
    <r>
      <rPr>
        <sz val="10"/>
        <rFont val="Arial"/>
        <family val="2"/>
      </rPr>
      <t>forrados de material aislante para la conducción de electricidad; dispositivos eléctricos de apertura y cierre de puertas</t>
    </r>
  </si>
  <si>
    <r>
      <rPr>
        <sz val="10"/>
        <rFont val="Arial"/>
        <family val="2"/>
      </rPr>
      <t xml:space="preserve">Fabricación de otros tipos de equipo eléctrico n.c.p., incluye máquinas de limpieza ultrasónica (excepto de laboratorio y de uso odontológico); tableros de marcación (como los usados en los estadios y escenarios deportivos); equipo y componentes eléctricos para motores de combustión
</t>
    </r>
    <r>
      <rPr>
        <sz val="10"/>
        <rFont val="Arial"/>
        <family val="2"/>
      </rPr>
      <t>interna; aparatos y sus partes eléctricas para motocicletas</t>
    </r>
  </si>
  <si>
    <r>
      <rPr>
        <sz val="10"/>
        <rFont val="Arial"/>
        <family val="2"/>
      </rPr>
      <t xml:space="preserve">Fabricación de otros tipos de equipo eléctrico n.c.p., incluye fabricación de máquinas y aparatos eléctricos no clasificados en otra parte: aceleradores de partículas (utilizan campos electromagnéticos para acelerar las partículas cargadas eléctricamente hasta alcanzar energías muy altas, pudiendo ser cercanas a la de la luz), generadores de señales, detonadores eléctricos de minas y desempañadores con resistencias eléctricas para aeronaves, embarcaciones, trenes y otras máquinas y
</t>
    </r>
    <r>
      <rPr>
        <sz val="10"/>
        <rFont val="Arial"/>
        <family val="2"/>
      </rPr>
      <t>aparatos eléctricos.</t>
    </r>
  </si>
  <si>
    <r>
      <rPr>
        <sz val="10"/>
        <rFont val="Arial"/>
        <family val="2"/>
      </rPr>
      <t xml:space="preserve">Fabricación de maquinaria y equipo de oficina (excepto computadoras y equipo periférico), incluye la fabricación de calculadoras electrónicas, portátiles y de oficina, otras calculadoras; máquinas de contabilidad, cajas registradoras, máquinas de escribir, taquigrafía o dictado, manuales y eléctricas; máquinas de escribir automáticas, es decir, máquinas de escribir por las que se pasa una cinta previamente perforada para transcribir un mensaje determinado; dictáfonos, máquinas de memoria limitada que pueden corregir y retranscribir textos automáticamente; y máquinas provistas de un dispositivo para transmitir las cifras escritas en ellas a máquinas calculadoras; máquinas fotocopiadoras, por sistema óptico, o por contacto, y máquinas termocopiadoras, impresoras, offset de carga manual para oficinas, hectógrafos o máquinas multicopistas de matriz estarcida y máquinas de imprimir direcciones; cartuchos de tinta y
</t>
    </r>
    <r>
      <rPr>
        <sz val="10"/>
        <rFont val="Arial"/>
        <family val="2"/>
      </rPr>
      <t>tóner para fotocopiadoras e impresoras.</t>
    </r>
  </si>
  <si>
    <r>
      <rPr>
        <sz val="10"/>
        <rFont val="Arial"/>
        <family val="2"/>
      </rPr>
      <t>Fabricación de herramientas manuales con motor, incluye la fabricación de herramienta manual, con motor eléctrico como: taladros, pulidoras, afiladoras, sierras circulares.</t>
    </r>
  </si>
  <si>
    <r>
      <rPr>
        <sz val="10"/>
        <rFont val="Arial"/>
        <family val="2"/>
      </rPr>
      <t xml:space="preserve">Fabricación de otros tipos de maquinaria y equipo de uso general n.c.p., incluye la fabricación de equipo de refrigeración o congelación de uso comercial tales como: vitrinas refrigeradas. Equipo de refrigeración o congelación para otros usos distintos al doméstico. Ensambladuras de componentes principales de los refrigeradores y congeladores incluidos en esta clase, por ejemplo, compresores y condensadores montados en un bastidor común, aunque estén desprovistos de motor, evaporador o mueble. Muebles destinados a contener equipos de refrigeración; máquinas y aparatos de filtración y depuración para líquidos y de gases, estufas a gas, calentadores para agua, cintas métricas e instrumentos de precisión, básculas y balanzas de uso doméstico y comercial, balanzas de plataforma portátiles o móviles, balanzas para el pesaje continuo de sólidos y de líquidos. Balanzas equipadas con calculadoras o capaces de convertir unidades de peso en unidades de cuenta y de realizar otras
</t>
    </r>
    <r>
      <rPr>
        <sz val="10"/>
        <rFont val="Arial"/>
        <family val="2"/>
      </rPr>
      <t>operaciones basadas en unidades de peso, pesas, etc.</t>
    </r>
  </si>
  <si>
    <r>
      <rPr>
        <sz val="10"/>
        <rFont val="Arial"/>
        <family val="2"/>
      </rPr>
      <t xml:space="preserve">Fabricación de otros tipos de maquinaria y equipo de uso general n.c.p., incluye la fabricación de maquinaria para licuar aire y gas, equipo de
</t>
    </r>
    <r>
      <rPr>
        <sz val="10"/>
        <rFont val="Arial"/>
        <family val="2"/>
      </rPr>
      <t>soldadura no eléctrico, ventiladores de uso industrial, campanas de ventilación.</t>
    </r>
  </si>
  <si>
    <r>
      <rPr>
        <sz val="10"/>
        <rFont val="Arial"/>
        <family val="2"/>
      </rPr>
      <t xml:space="preserve">Fabricación de maquinaria agropecuaria y forestal, incluye la fabricación de maquinaria y máquinas utilizadas en la agricultura, la horticultura y la silvicultura, la reparación de maquinaria e implementos agrícolas entre ellos: tractores, remolques o semirremolques, máquinas para la recolección, cosecha o trilla, sierras de cadena o motosierras, desmotadoras de algodón, segadoras, para preparar los suelos, plantar y abonar los cultivos, incluso arados, gradas, desbrozadoras, binadoras, sembradoras, esparcidoras de estiércol, aclaradoras, etc.,
</t>
    </r>
    <r>
      <rPr>
        <sz val="10"/>
        <rFont val="Arial"/>
        <family val="2"/>
      </rPr>
      <t>autopropulsadas o no. Se incluye la maquinaria de tracción animal.</t>
    </r>
  </si>
  <si>
    <r>
      <rPr>
        <sz val="10"/>
        <rFont val="Arial"/>
        <family val="2"/>
      </rPr>
      <t xml:space="preserve">Fabricación de maquinaria agropecuaria y forestal, incluye la fabricación de otra maquinaria utilizada en la agricultura, la cría de animales, avicultura, apicultura, equipo para la preparación de alimentos para animales, etcétera., máquinas para limpiar, seleccionar y clasificar huevos, frutas y otros productos agropecuarios, máquinas para ordeñar,
</t>
    </r>
    <r>
      <rPr>
        <sz val="10"/>
        <rFont val="Arial"/>
        <family val="2"/>
      </rPr>
      <t>aspersores de uso agrícola, enfardadoras, dicha maquinaria puede ser autopropulsada, de arrastre por tractor o de tracción animal.</t>
    </r>
  </si>
  <si>
    <r>
      <rPr>
        <sz val="10"/>
        <rFont val="Arial"/>
        <family val="2"/>
      </rPr>
      <t xml:space="preserve">Fabricación de máquinas formadoras de metal y de máquinas herramienta, incluye la fabricación de máquinas herramienta para trabajar metales y otros materiales tales como madera, piedra, corcho, hueso, ebonita, caucho endurecido, plásticos duros, vidrio en frío para tornear, perforar,
</t>
    </r>
    <r>
      <rPr>
        <sz val="10"/>
        <rFont val="Arial"/>
        <family val="2"/>
      </rPr>
      <t>fresar, taladrar, cepillar, rectificar o realizar otras operaciones.</t>
    </r>
  </si>
  <si>
    <r>
      <rPr>
        <sz val="10"/>
        <rFont val="Arial"/>
        <family val="2"/>
      </rPr>
      <t xml:space="preserve">Fabricación de máquinas formadoras de metal y de máquinas herramienta, incluye la fabricación de bancos de trefilar, cizallas mecánicas, cortadoras, machacadoras, martinetes, máquinas de forjar, estampar, prensar, forjar, laminado a presión, máquinas de aterrajar por laminado a presión y máquinas para trabajar alambre. La fabricación de máquinas herramienta de diseño sencillo (por ejemplo, prensas a pedal), de diseño tradicional (por ejemplo, accionadas a mano o por motor) o de diseño moderno (por ejemplo, de mando numérico y para hacer pasar el producto por varias
</t>
    </r>
    <r>
      <rPr>
        <sz val="10"/>
        <rFont val="Arial"/>
        <family val="2"/>
      </rPr>
      <t>estaciones de trabajo).</t>
    </r>
  </si>
  <si>
    <r>
      <rPr>
        <sz val="10"/>
        <rFont val="Arial"/>
        <family val="2"/>
      </rPr>
      <t xml:space="preserve">Fabricación de máquinas formadoras de metal y de máquinas herramienta, incluye la fabricación de máquinas para producir mallas o telas metálicas, máquinas para la galvanoplastia, máquinas para clavar, engrapar, encolar o montar de otra manera madera, corcho, hueso, ebonita, plásticos duros y otras materias duras similares, la fabricación de partes y accesorios de las máquinas herramienta incluidas en esta clase, tales como dispositivos  para sujetar los materiales que son objeto de trabajo (mandriles, platos de
</t>
    </r>
    <r>
      <rPr>
        <sz val="10"/>
        <rFont val="Arial"/>
        <family val="2"/>
      </rPr>
      <t>mandril), cabezales divisorios y otros accesorios especiales para máquinas herramienta.</t>
    </r>
  </si>
  <si>
    <r>
      <rPr>
        <sz val="10"/>
        <rFont val="Arial"/>
        <family val="2"/>
      </rPr>
      <t xml:space="preserve">Fabricación de maquinaria para la elaboración de productos textiles, prendas de vestir y cueros, incluye la fabricación de máquinas de coser , incluidas aquellas para uso doméstico: máquinas para coser materias textiles, cuero, pieles, etc.; para confeccionar prendas de vestir, calzado, bordados, maletas, cubrecabezas, sacos, etc.; carretes y bobinas que forman parte de maquinaria textil; máquinas de planchar, incluso planchas de fusión; maquinaria para fabricar y reparar calzado y otros artículos de
</t>
    </r>
    <r>
      <rPr>
        <sz val="10"/>
        <rFont val="Arial"/>
        <family val="2"/>
      </rPr>
      <t>cuero o piel; agujas para máquinas de coser.</t>
    </r>
  </si>
  <si>
    <r>
      <rPr>
        <sz val="10"/>
        <rFont val="Arial"/>
        <family val="2"/>
      </rPr>
      <t xml:space="preserve">Fabricación de otros tipos de maquinaria de uso especial n.c.p., incluye la fabricación de cajas de moldear para talleres de fundición de metal, fondos de moldes, patrones para moldear, moldes para metal (excepto lingoteras), carburos metálicos, vidrio, materias minerales, caucho o plástico; maquinaria y equipo para la fundición de caracteres de imprenta, (por ejemplo, fundidoras manuales o automáticas de caracteres); de  maquinaria y equipo de composición tipográfica (por ejemplo, monotipia y otras máquinas de fundición y composición provistas de teclado); maquinaria y aparatos para imprimir (por ejemplo, prensas corrientes, de platina, de cilindros y rotativas, incluso impresoras especiales como máquinas para marcar corcho, u otros artículos no usuales), excepto la utilizada para impresión sobre textiles; máquinas auxiliares de la impresión (por ejemplo, cargadoras, alimentadoras, plegadoras, encoladoras, engrapadoras, etc.); máquinas para la elaboración de matrices y planchas
</t>
    </r>
    <r>
      <rPr>
        <sz val="10"/>
        <rFont val="Arial"/>
        <family val="2"/>
      </rPr>
      <t>de estereotipia, de elaboración de planchas y grabado al agua fuerte y de fototipia y composición tipográfica.</t>
    </r>
  </si>
  <si>
    <r>
      <rPr>
        <sz val="10"/>
        <rFont val="Arial"/>
        <family val="2"/>
      </rPr>
      <t>Fabricación de otros tipos de maquinaria de uso especial n.c.p., incluye la fabricación de secadoras centrífugas para ropa, de uso industrial.</t>
    </r>
  </si>
  <si>
    <r>
      <rPr>
        <sz val="10"/>
        <rFont val="Arial"/>
        <family val="2"/>
      </rPr>
      <t>Fabricación de otros tipos de maquinaria de uso especial n.c.p., incluye sistemas de engrasado central, máquinas para atracciones de ferias, tiovivos, columpios, barracas de tiro al blanco, equipo automático para juegos de bolos, instaladores de pinos, etc..</t>
    </r>
  </si>
  <si>
    <r>
      <rPr>
        <sz val="10"/>
        <rFont val="Arial"/>
        <family val="2"/>
      </rPr>
      <t xml:space="preserve">Fabricación de carrocerías para vehículos automotores; fabricación de remolques y semirremolques, incluye la fabricación de carrocerías (incluidas las cabinas) diseñadas para ser montadas sobre chasis de vehículos automotores; carrocerías para vehículos sin chasis y carrocerías de monocasco; carrocerías para vehículos de transporte de personas, camiones y vehículos de uso especial; carrocerías metálicas, de madera, plástico o combinaciones de estos u otros materiales; remolques y semirremolques diseñados para ser remolcados por vehículos automotores; del tipo utilizado para vivienda o para acampar; para el transporte de mercancías, tales como remolques cisterna, remolques nodriza (portaautomóviles) y de mudanzas; cureñas para cañones de artillería; remolques para exposiciones, presentación de mercancías o con fines publicitarios, etc.; para el transporte de pasajeros y para otros fines, incluso remolques para el transporte combinado por ferrocarril y
</t>
    </r>
    <r>
      <rPr>
        <sz val="10"/>
        <rFont val="Arial"/>
        <family val="2"/>
      </rPr>
      <t>carreteras.</t>
    </r>
  </si>
  <si>
    <r>
      <rPr>
        <sz val="10"/>
        <rFont val="Arial"/>
        <family val="2"/>
      </rPr>
      <t xml:space="preserve">Fabricación de carrocerías para vehículos automotores; fabricación de remolques y semirremolques, incluye la fabricación de contenedores (incluso contenedores para el transporte de fluidos), ensamble y la instalación de carrocerías blindadas para vehículos automotores; carrocerías para remolques y semirremolques, metálicas, de madera,
</t>
    </r>
    <r>
      <rPr>
        <sz val="10"/>
        <rFont val="Arial"/>
        <family val="2"/>
      </rPr>
      <t>plástico y/o combinaciones de estos u otros materiales.</t>
    </r>
  </si>
  <si>
    <r>
      <rPr>
        <sz val="10"/>
        <rFont val="Arial"/>
        <family val="2"/>
      </rPr>
      <t>Fabricación de motocicletas, incluye la fabricación de motocicletas, velocípedos con motor auxiliar.</t>
    </r>
  </si>
  <si>
    <r>
      <rPr>
        <sz val="10"/>
        <rFont val="Arial"/>
        <family val="2"/>
      </rPr>
      <t>Fabricación de bicicletas y de sillas de ruedas para personas con discapacidad, incluye la fabricación de bicicletas, triciclos, sillas de ruedas motorizada o no, velocípedos equipados con una o más ruedas, bicicletas con sidecar, bicicletas biplaza, de carrera o deportivas y para niños.</t>
    </r>
  </si>
  <si>
    <r>
      <rPr>
        <sz val="10"/>
        <rFont val="Arial"/>
        <family val="2"/>
      </rPr>
      <t xml:space="preserve">Fabricación de bicicletas y de sillas de ruedas para personas con
</t>
    </r>
    <r>
      <rPr>
        <sz val="10"/>
        <rFont val="Arial"/>
        <family val="2"/>
      </rPr>
      <t>discapacidad, incluye fabricación de partes y piezas de bicicletas y de sillas de ruedas para personas con discapacidad.</t>
    </r>
  </si>
  <si>
    <r>
      <rPr>
        <sz val="10"/>
        <rFont val="Arial"/>
        <family val="2"/>
      </rPr>
      <t xml:space="preserve">Fabricación de otros tipos de equipo de transporte n.c.p., incluye, la fabricación de vehículos no clasificados en otra parte, a saber: vehículos de propulsión manual: carritos para equipaje, trineos, carritos para supermercados, vehículos de tracción animal: calesas, calesines, carrozas
</t>
    </r>
    <r>
      <rPr>
        <sz val="10"/>
        <rFont val="Arial"/>
        <family val="2"/>
      </rPr>
      <t>fúnebres y similares.</t>
    </r>
  </si>
  <si>
    <r>
      <rPr>
        <sz val="10"/>
        <rFont val="Arial"/>
        <family val="2"/>
      </rPr>
      <t xml:space="preserve">Fabricación de muebles, incluye la fabricación mecanizada de muebles y gabinetes utilizados en el hogar, oficinas, restaurantes, locales comerciales, teatros, colegios y centros de enseñanza, iglesias, hoteles, entre otros destinos diferentes a los medios de transporte y mobiliario especializado para equipos médicos, odontológicos y de laboratorio; además, que estén elaborados en cualquier material (madera, mimbre, bambú, metal, plástico, cuero, vidrio, etc., o combinación de estos, excepto
</t>
    </r>
    <r>
      <rPr>
        <sz val="10"/>
        <rFont val="Arial"/>
        <family val="2"/>
      </rPr>
      <t>piedra, hormigón y cerámica).</t>
    </r>
  </si>
  <si>
    <r>
      <rPr>
        <sz val="10"/>
        <rFont val="Arial"/>
        <family val="2"/>
      </rPr>
      <t xml:space="preserve">Fabricación de colchones y somieres, incluye la fabricación de colchones con muelles, rellenos o guarnecidos de caucho o plástico, la fabricación de
</t>
    </r>
    <r>
      <rPr>
        <sz val="10"/>
        <rFont val="Arial"/>
        <family val="2"/>
      </rPr>
      <t>somieres y de bases para colchones.</t>
    </r>
  </si>
  <si>
    <r>
      <rPr>
        <sz val="10"/>
        <rFont val="Arial"/>
        <family val="2"/>
      </rPr>
      <t xml:space="preserve">Fabricación de joyas, bisutería y artículos conexos, incluye la producción
</t>
    </r>
    <r>
      <rPr>
        <sz val="10"/>
        <rFont val="Arial"/>
        <family val="2"/>
      </rPr>
      <t>de piedras preciosas y semi preciosas cortadas y talladas (pulidas), la fabricación de artículos de joyería y orfebrería.</t>
    </r>
  </si>
  <si>
    <r>
      <rPr>
        <sz val="10"/>
        <rFont val="Arial"/>
        <family val="2"/>
      </rPr>
      <t>Fabricación de joyas, bisutería y artículos conexos, incluye fabricación de artículos de uso técnico y de laboratorio elaborados con metales preciosos.</t>
    </r>
  </si>
  <si>
    <r>
      <rPr>
        <sz val="10"/>
        <rFont val="Arial"/>
        <family val="2"/>
      </rPr>
      <t>Fabricación de joyas, bisutería y artículos conexos, incluye fabricación de pulseras, objetos personales de metales preciosos y no preciosos, artículos de bisutería.</t>
    </r>
  </si>
  <si>
    <r>
      <rPr>
        <sz val="10"/>
        <rFont val="Arial"/>
        <family val="2"/>
      </rPr>
      <t xml:space="preserve">Fabricación de instrumentos musicales, incluye la fabricación de instrumentos de cuerda incluso los eléctricos y electrónicos, instrumentos de cuerda provistos o no de teclado incluso pianos automáticos (pianolas), teclado, percusión tales como tambores, xilófonos, castañuelas, entre otros; viento elaborados en metal, madera, caña, entre otros; sonido; silbatos, cornetas y otros instrumentos sonoros de boca para llamado o señalización; y otros, incluidas la fabricación de partes, piezas y accesorios de instrumentos, incluidos los metrónomos, los diapasones de percusión y de boca, las tarjetas, los discos y los rollos para instrumentos
</t>
    </r>
    <r>
      <rPr>
        <sz val="10"/>
        <rFont val="Arial"/>
        <family val="2"/>
      </rPr>
      <t>mecánicos automáticos, entre otros.</t>
    </r>
  </si>
  <si>
    <r>
      <rPr>
        <sz val="10"/>
        <rFont val="Arial"/>
        <family val="2"/>
      </rPr>
      <t xml:space="preserve">Fabricación de instrumentos musicales, incluye la fabricación de
</t>
    </r>
    <r>
      <rPr>
        <sz val="10"/>
        <rFont val="Arial"/>
        <family val="2"/>
      </rPr>
      <t>instrumentos musicales cuyo sonido se produce, se amplifica y/o sintetiza electrónicamente.</t>
    </r>
  </si>
  <si>
    <r>
      <rPr>
        <sz val="10"/>
        <rFont val="Arial"/>
        <family val="2"/>
      </rPr>
      <t xml:space="preserve">Fabricación de instrumentos musicales, incluye la fabricación de cajas de música, organillos, órganos de vapor, acordeones e instrumentos similares, incluso armónicas, campanas, pájaros cantores mecánicos, sierras musicales, órganos de tubo (mecánicos, de cañones, de lengüeta, manuales, callejeros y organillos electrónicos) y de teclado, incluso armonios e instrumentos de teclado similares con lengüetas metálicas libres y otros accesorios de instrumentos musicales como lo son las boquillas, atriles, palillos para tocar batería, entre otros y otros
</t>
    </r>
    <r>
      <rPr>
        <sz val="10"/>
        <rFont val="Arial"/>
        <family val="2"/>
      </rPr>
      <t>instrumentos no clasificados en otra parte.</t>
    </r>
  </si>
  <si>
    <r>
      <rPr>
        <sz val="10"/>
        <rFont val="Arial"/>
        <family val="2"/>
      </rPr>
      <t xml:space="preserve">Fabricación de juegos, juguetes y rompecabezas, incluye la fabricación de muñecas, juegos y juguetes, modelos a escala y vehículos para niños (excepto bicicletas y triciclos de metal). Fabricación de calzado de muñecos, fabricación de juguetes tales como canicas, cometas, manualidades incluso juegos de imitación científica. Fabricación de
</t>
    </r>
    <r>
      <rPr>
        <sz val="10"/>
        <rFont val="Arial"/>
        <family val="2"/>
      </rPr>
      <t>instrumentos musicales de juguete, fabricación de muñecos de peluche y trapo.</t>
    </r>
  </si>
  <si>
    <r>
      <rPr>
        <sz val="10"/>
        <rFont val="Arial"/>
        <family val="2"/>
      </rPr>
      <t xml:space="preserve">Fabricación de juegos, juguetes y rompecabezas, incluye la fabricación de juegos electrónicos, juegos accionados por monedas, instrumentos musicales de juguete, juegos de tablero, mesas de billar, mesas especiales para juegos de casino, fabricación de juegos electrónicos con
</t>
    </r>
    <r>
      <rPr>
        <sz val="10"/>
        <rFont val="Arial"/>
        <family val="2"/>
      </rPr>
      <t>software.</t>
    </r>
  </si>
  <si>
    <r>
      <rPr>
        <sz val="10"/>
        <rFont val="Arial"/>
        <family val="2"/>
      </rPr>
      <t xml:space="preserve">Fabricación de juegos, juguetes y rompecabezas, incluye la fabricación de modelos a escala reducida y modelos recreativos similares,
</t>
    </r>
    <r>
      <rPr>
        <sz val="10"/>
        <rFont val="Arial"/>
        <family val="2"/>
      </rPr>
      <t>rompecabezas, pasatiempos.</t>
    </r>
  </si>
  <si>
    <r>
      <rPr>
        <sz val="10"/>
        <rFont val="Arial"/>
        <family val="2"/>
      </rPr>
      <t xml:space="preserve">Fabricación de instrumentos, aparatos y materiales médicos y odontológicos (incluido mobiliario), incluye la fabricación de aparatos de laboratorio, instrumentos quirúrgicos, médicos, aparatos y suministros
</t>
    </r>
    <r>
      <rPr>
        <sz val="10"/>
        <rFont val="Arial"/>
        <family val="2"/>
      </rPr>
      <t>quirúrgicos, equipo, material e instrumental odontológico, instrumentos médicos y dentales eléctricos de uso manual.</t>
    </r>
  </si>
  <si>
    <r>
      <rPr>
        <sz val="10"/>
        <rFont val="Arial"/>
        <family val="2"/>
      </rPr>
      <t xml:space="preserve">Fabricación de instrumentos, aparatos y materiales médicos y odontológicos (incluido mobiliario), incluye la fabricación de mantas, almohadillas con esponjas y paños de algodón quirúrgicos, sabanilla e hilos y gasas estériles de uso quirúrgico, maquinaria de limpieza por ultrasonidos para laboratorio y de esterilizadores medicoquirúrgicos y de laboratorio; también la fabricación de aparatos de destilación y
</t>
    </r>
    <r>
      <rPr>
        <sz val="10"/>
        <rFont val="Arial"/>
        <family val="2"/>
      </rPr>
      <t>centrifugadoras para laboratorio.</t>
    </r>
  </si>
  <si>
    <r>
      <rPr>
        <sz val="10"/>
        <rFont val="Arial"/>
        <family val="2"/>
      </rPr>
      <t xml:space="preserve">Fabricación de instrumentos, aparatos y materiales médicos y odontológicos (incluido mobiliario), incluye la fabricación de empastes y cementos dentales (excepto pegamento para dentaduras postizas), ceras dentales y otras preparaciones de uso odontológico; instrumentos de odontología; hornos para laboratorio dental; cementos para la reconstrucción de huesos y la fabricación de dientes postizos, puentes, entre otros, hechos por encargo en laboratorios dentales, incluso las amalgamas y las resinas de uso dental; también las articulaciones
</t>
    </r>
    <r>
      <rPr>
        <sz val="10"/>
        <rFont val="Arial"/>
        <family val="2"/>
      </rPr>
      <t>artificiales y otras partes artificiales del cuerpo humano. Se incluyen las actividades de laboratorios de mecánica dental.</t>
    </r>
  </si>
  <si>
    <r>
      <rPr>
        <sz val="10"/>
        <rFont val="Arial"/>
        <family val="2"/>
      </rPr>
      <t xml:space="preserve">Fabricación de instrumentos, aparatos y materiales médicos y odontológicos (incluido mobiliario), incluye la fabricación de muebles para medicina, cirugía, odontología y veterinaria tales como, mesas de operaciones (mesas de reconocimiento para usos clínicos), camillas para examen médico y con mecanismos para el transporte de los enfermos, camas de hospital con dispositivos mecánicos y sillas de odontología con
</t>
    </r>
    <r>
      <rPr>
        <sz val="10"/>
        <rFont val="Arial"/>
        <family val="2"/>
      </rPr>
      <t>funciones hidráulicas incorporadas.</t>
    </r>
  </si>
  <si>
    <r>
      <rPr>
        <sz val="10"/>
        <rFont val="Arial"/>
        <family val="2"/>
      </rPr>
      <t xml:space="preserve">Fabricación de instrumentos, aparatos y materiales médicos y odontológicos (incluido mobiliario), incluye la fabricación de placas y
</t>
    </r>
    <r>
      <rPr>
        <sz val="10"/>
        <rFont val="Arial"/>
        <family val="2"/>
      </rPr>
      <t>tornillos para fijar huesos, jeringas, agujas, catéteres, cánulas, entre otros; ojos de cristal o vidrio, termómetros de uso médico.</t>
    </r>
  </si>
  <si>
    <r>
      <rPr>
        <sz val="10"/>
        <rFont val="Arial"/>
        <family val="2"/>
      </rPr>
      <t>Fabricación de instrumentos, aparatos y materiales médicos y odontológicos (incluido mobiliario), incluye la fabricación de productos oftalmológicos, anteojos, lentes de sol, lentes graduados a prescripción, lentes de contacto y gafas de seguridad o protección.</t>
    </r>
  </si>
  <si>
    <r>
      <rPr>
        <sz val="10"/>
        <rFont val="Arial"/>
        <family val="2"/>
      </rPr>
      <t xml:space="preserve">Fabricación de instrumentos, aparatos y materiales médicos y odontológicos (incluido mobiliario), incluye la fabricación de aparatos para masajes que trabajan generalmente por fricción, vibración, entre otros, incluyendo aquellos de uso doméstico o personal, aparatos de mecanoterapia para el tratamiento de enfermedades de las articulaciones o de los músculos, excepto los que se usan principalmente en gimnasios; aparatos para pruebas psicotécnicas; aparatos de ozonoterapia utilizados para el tratamiento de afecciones de las vías respiratorias; aparatos de oxigenoterapia y respiración artificial: aparatos mecánicos que actúan por compresión torácica; por inhalación de oxígeno o de una mezcla de
</t>
    </r>
    <r>
      <rPr>
        <sz val="10"/>
        <rFont val="Arial"/>
        <family val="2"/>
      </rPr>
      <t>oxígeno y anhídrido carbónico mediante máscaras; los aparatos llamados pulmón de acero.</t>
    </r>
  </si>
  <si>
    <r>
      <rPr>
        <sz val="10"/>
        <rFont val="Arial"/>
        <family val="2"/>
      </rPr>
      <t xml:space="preserve">Fabricación de instrumentos, aparatos y materiales médicos y odontológicos (incluido mobiliario), incluye la fabricación de aparatos ortésicos y protésicos, incluso bastones y muletas, fajas y bragueros quirúrgicos (para hernias inguinales, y umbilicales), corsés y fajas medicoquirúrgicas, cuyo diseño responde a una función ortésica determinada; zapatos ortopédicos; férulas y otros artículos y materiales para fracturas; aparatos respiratorios que son utilizados principalmente por los aviadores, los buceadores, los alpinistas o los bomberos. Pueden ser autónomos, es decir, estar alimentados por una botella de oxígeno o de aire comprimido portátil, o estar alimentados por un tubo unido a una fuente de aire comprimido exterior, compresor, depósito, etc., o incluso
</t>
    </r>
    <r>
      <rPr>
        <sz val="10"/>
        <rFont val="Arial"/>
        <family val="2"/>
      </rPr>
      <t>simplemente unidos a la atmósfera, en determinados aparatos diseñados para alimentarlos a corta distancia.</t>
    </r>
  </si>
  <si>
    <r>
      <rPr>
        <sz val="10"/>
        <rFont val="Arial"/>
        <family val="2"/>
      </rPr>
      <t xml:space="preserve">Otras industrias manufactureras n.c.p., incluye la fabricación de botones, broches y botones de presión y cremalleras; que no sean de metales preciosos ni de piedras preciosas y semipreciosas. de maniquíes, paraguas, sombrillas de jardín o playa; de bastones; de brochas, almohadillas, rodillos para pintar; de velas, cirios y artículos similares, fabricación de plumines (puntas de bolígrafos), estilógrafos, rapidógrafos, bolígrafos, estilógrafos, lápices, portaminas, marcadores, crayones, tiza, marcadores con punta de fieltro y punta suave, sus partes y sus estuches, entre otros, sean o no mecánicos; incluso la fabricación de pinceles, rodillos y artículos similares; la fabricación de equipo de protección y de seguridad; fabricación de ropa resistente al fuego (ignífuga) y otras prendas de protección que no sean de asbesto y fabricación de artículos de fiestas y de carnavales; fabricación de cinturones de seguridad para instaladores y reparadores de líneas telefónicas y de electricidad y otros cinturones para uso industrial; fabricación de flotadores (salvavidas) de corcho; fabricación de cascos de plástico endurecido y otro equipo de seguridad personal de plástico; fabricación de trajes protectores para bomberos; fabricación de cascos de metal y otro equipo de seguridad personal de metal; fabricación de tapones para los oídos y la nariz (Por ejemplo, para natación y para protección del ruido); fabricación de
</t>
    </r>
    <r>
      <rPr>
        <sz val="10"/>
        <rFont val="Arial"/>
        <family val="2"/>
      </rPr>
      <t>máscaras antigás que permiten respirar en medios viciados por el polvo, emanaciones tóxicas, humo y vapores.</t>
    </r>
  </si>
  <si>
    <r>
      <rPr>
        <sz val="10"/>
        <rFont val="Arial"/>
        <family val="2"/>
      </rPr>
      <t xml:space="preserve">Otras industrias manufactureras n.c.p., incluye la fabricación de artículos de uso personal como pipas, vaporizadores de perfumes, termos y otros recipientes herméticos, sellos para fechar (sellos metálicos), aparatos manuales para imprimir y estampar, cintas con tinta para máquinas de escribir, impresoras de computadora, cajas registradoras, entre otras y almohadillas de tinta para sellos. La fabricación de máscaras antigás que permiten respirar en medios viciados por el polvo, emanaciones tóxicas, humo y vapores. Se incluyen las de uso profesional, como aquellas diseñadas para protección en caso de guerra, siempre y cuando el aire
</t>
    </r>
    <r>
      <rPr>
        <sz val="10"/>
        <rFont val="Arial"/>
        <family val="2"/>
      </rPr>
      <t>respirable proceda directamente del exterior y pase por un órgano filtrante que absorbe los gases nocivos y retiene el polvo.</t>
    </r>
  </si>
  <si>
    <r>
      <rPr>
        <sz val="10"/>
        <rFont val="Arial"/>
        <family val="2"/>
      </rPr>
      <t xml:space="preserve">Otras industrias manufactureras n.c.p., incluye la fabricación de artículos de plumas o plumones; arreglos artificiales de ramos de flores, coronas y canastas florales, flores, frutas y plantas; juegos de chasco o broma y de fantasía; cedazos y cribas manuales; maniquíes de sastre, ataúdes
</t>
    </r>
    <r>
      <rPr>
        <sz val="10"/>
        <rFont val="Arial"/>
        <family val="2"/>
      </rPr>
      <t>metálicos o de madera y otros artículos no clasificados en otra parte; fabricación de globos terráqueos</t>
    </r>
  </si>
  <si>
    <r>
      <rPr>
        <sz val="10"/>
        <rFont val="Arial"/>
        <family val="2"/>
      </rPr>
      <t>Otras industrias manufactureras n.c.p., incluye la fabricación de encendedores y mecheros, caminadores y cunas portátiles o portabebés.</t>
    </r>
  </si>
  <si>
    <r>
      <rPr>
        <sz val="10"/>
        <rFont val="Arial"/>
        <family val="2"/>
      </rPr>
      <t xml:space="preserve">Otras industrias manufactureras n.c.p., incluye la fabricación de árboles de navidad artificiales y sus adornos (excepto adornos de vidrio y eléctricos), artículos de fiestas y de carnavales como disfraces y accesorios, y otros
</t>
    </r>
    <r>
      <rPr>
        <sz val="10"/>
        <rFont val="Arial"/>
        <family val="2"/>
      </rPr>
      <t>artículos recreativos.</t>
    </r>
  </si>
  <si>
    <r>
      <rPr>
        <sz val="10"/>
        <rFont val="Arial"/>
        <family val="2"/>
      </rPr>
      <t>Mantenimiento y reparación especializada de productos elaborados en metal, incluye mantenimiento y reparación de herramientas mecánicas simples de medición elaboradas en metal.</t>
    </r>
  </si>
  <si>
    <r>
      <rPr>
        <sz val="10"/>
        <rFont val="Arial"/>
        <family val="2"/>
      </rPr>
      <t xml:space="preserve">Mantenimiento y reparación especializada de maquinaria y equipo, incluye talleres electromecánicos, mantenimiento y reparación de maquinaria y equipo de uso industrial, maquinaria pesada en general, acumuladores,
</t>
    </r>
    <r>
      <rPr>
        <sz val="10"/>
        <rFont val="Arial"/>
        <family val="2"/>
      </rPr>
      <t>motores, equipo de refrigeración.</t>
    </r>
  </si>
  <si>
    <r>
      <rPr>
        <sz val="10"/>
        <rFont val="Arial"/>
        <family val="2"/>
      </rPr>
      <t xml:space="preserve">Mantenimiento y reparación especializado de equipo electrónico y óptico, incluye el mantenimiento y reparación a cambio de una retribución o por contrata de instrumentos y equipos ópticos, tales como: binoculares, microscopios (excepto de electrones o protones), telescopios, prismas y
</t>
    </r>
    <r>
      <rPr>
        <sz val="10"/>
        <rFont val="Arial"/>
        <family val="2"/>
      </rPr>
      <t>lentes (excepto oftalmológicos) y equipo fotográfico.</t>
    </r>
  </si>
  <si>
    <r>
      <rPr>
        <sz val="10"/>
        <rFont val="Arial"/>
        <family val="2"/>
      </rPr>
      <t xml:space="preserve">Mantenimiento y reparación especializada de equipo eléctrico, incluye equipos de iluminación, máquinas eléctricas para soldadura, máquinas de
</t>
    </r>
    <r>
      <rPr>
        <sz val="10"/>
        <rFont val="Arial"/>
        <family val="2"/>
      </rPr>
      <t>limpieza ultrasónica, cables de fibra óptica para la transmisión de imágenes y aparatos de conmutación.</t>
    </r>
  </si>
  <si>
    <r>
      <rPr>
        <sz val="10"/>
        <rFont val="Arial"/>
        <family val="2"/>
      </rPr>
      <t>Suministro de vapor y aire acondicionado, incluye la producción, captación y distribución de vapor y agua caliente para calefacción, aire frío, agua fría, producción de hielo.</t>
    </r>
  </si>
  <si>
    <r>
      <rPr>
        <sz val="10"/>
        <rFont val="Arial"/>
        <family val="2"/>
      </rPr>
      <t>Captación, tratamiento y distribución de agua, incluye la captación, el tratamiento y la distribución de agua para uso doméstico e industrial, servicios de acueducto.</t>
    </r>
  </si>
  <si>
    <r>
      <rPr>
        <sz val="10"/>
        <rFont val="Arial"/>
        <family val="2"/>
      </rPr>
      <t>Captación, tratamiento y distribución de agua, incluye operación de canales de irrigación, desalinización de agua de mar o agua subterránea, potabilización de agua para fines de distribución de agua.</t>
    </r>
  </si>
  <si>
    <r>
      <rPr>
        <sz val="10"/>
        <rFont val="Arial"/>
        <family val="2"/>
      </rPr>
      <t xml:space="preserve">Recolección de desechos sólidos no peligrosos (ej.: basura) dentro de un área local, tales como recolección de desechos de los hogares y empresas por medio de canecas de basura, contenedores, etc.; puede incluir materiales recuperables mezclados, materiales reciclables y desechos producidos por fábricas textiles. La operación de estaciones de
</t>
    </r>
    <r>
      <rPr>
        <sz val="10"/>
        <rFont val="Arial"/>
        <family val="2"/>
      </rPr>
      <t>transferencia de desechos no peligrosos</t>
    </r>
  </si>
  <si>
    <r>
      <rPr>
        <sz val="10"/>
        <rFont val="Arial"/>
        <family val="2"/>
      </rPr>
      <t xml:space="preserve">Recolección de desechos sólidos no peligrosos. La recolección de basura de canecas en lugares públicos. La recolección de desechos de construcción y demolición. La recolección y remoción de rastrojos,
</t>
    </r>
    <r>
      <rPr>
        <sz val="10"/>
        <rFont val="Arial"/>
        <family val="2"/>
      </rPr>
      <t>escombros, corte de césped, poda y tala de árboles etc.</t>
    </r>
  </si>
  <si>
    <r>
      <rPr>
        <sz val="10"/>
        <rFont val="Arial"/>
        <family val="2"/>
      </rPr>
      <t xml:space="preserve">Tratamiento y disposición de desechos no peligrosos, incluye el tratamiento previo a la disposición, otras formas de tratamiento de desechos no peligrosos sólidos o no sólidos, disposición de desechos, el
</t>
    </r>
    <r>
      <rPr>
        <sz val="10"/>
        <rFont val="Arial"/>
        <family val="2"/>
      </rPr>
      <t>tratamiento de desechos orgánicos para su disposición, producción de compost con desechos orgánicos.</t>
    </r>
  </si>
  <si>
    <r>
      <rPr>
        <sz val="10"/>
        <rFont val="Arial"/>
        <family val="2"/>
      </rPr>
      <t xml:space="preserve">Recuperación de materiales, incluye procesamiento de desechos no metálicos y otros artículos para convertirlos en materias primas secundarias. Incluye la recuperación, separación y clasificación en categorías distintas de materiales recuperables mezclados, como: papel y cartón, y de artículos de papel o cartón, plásticos. La separación y clasificación de materiales recuperables de corrientes de desechos no
</t>
    </r>
    <r>
      <rPr>
        <sz val="10"/>
        <rFont val="Arial"/>
        <family val="2"/>
      </rPr>
      <t>peligrosos (ej.: basura).</t>
    </r>
  </si>
  <si>
    <r>
      <rPr>
        <sz val="10"/>
        <rFont val="Arial"/>
        <family val="2"/>
      </rPr>
      <t>Instalaciones eléctricas, incluye Instalaciones y accesorios eléctricos, líneas de telecomunicaciones, redes informáticas y líneas de televisión por cable, antenas parabólicas, conexión de aparatos eléctricos y equipo doméstico, sistemas de calefacción radiante, instalaciones eléctricas en casa de habitación y/o edificios.</t>
    </r>
  </si>
  <si>
    <r>
      <rPr>
        <sz val="10"/>
        <rFont val="Arial"/>
        <family val="2"/>
      </rPr>
      <t>Instalaciones de fontanería, calefacción y aire acondicionado, incluye fontanería y sanitario, Instalaciones de gas, instalación de conductos, colectores de energía solar no eléctricos.</t>
    </r>
  </si>
  <si>
    <r>
      <rPr>
        <sz val="10"/>
        <rFont val="Arial"/>
        <family val="2"/>
      </rPr>
      <t xml:space="preserve">Instalaciones de fontanería, calefacción y aire acondicionado, incluye la instalación de equipos y conductos de ventilación, refrigeración o aire
</t>
    </r>
    <r>
      <rPr>
        <sz val="10"/>
        <rFont val="Arial"/>
        <family val="2"/>
      </rPr>
      <t>acondicionado, su mantenimiento y reparación. Sistemas de riego por aspersión para el césped.</t>
    </r>
  </si>
  <si>
    <r>
      <rPr>
        <sz val="10"/>
        <rFont val="Arial"/>
        <family val="2"/>
      </rPr>
      <t xml:space="preserve">Terminación y acabado de edificios y obras de ingeniería civil, incluye la
</t>
    </r>
    <r>
      <rPr>
        <sz val="10"/>
        <rFont val="Arial"/>
        <family val="2"/>
      </rPr>
      <t>pintura y/o encerado de interiores de techos, paredes, pisos, la instalación de muebles de cocina a la medida.</t>
    </r>
  </si>
  <si>
    <r>
      <rPr>
        <sz val="10"/>
        <rFont val="Arial"/>
        <family val="2"/>
      </rPr>
      <t xml:space="preserve">Mantenimiento y reparación de vehículos automotores, incluye centros de diagnóstico, mantenimiento y reparación de vehículos automotores como
</t>
    </r>
    <r>
      <rPr>
        <sz val="10"/>
        <rFont val="Arial"/>
        <family val="2"/>
      </rPr>
      <t>automóviles, camiones, lanchas y similares como reparaciones mecánicas, eléctricas, sistemas de inyección electrónica, carrocería y tapicería.</t>
    </r>
  </si>
  <si>
    <r>
      <rPr>
        <sz val="10"/>
        <rFont val="Arial"/>
        <family val="2"/>
      </rPr>
      <t>Comercio de partes, piezas (autopartes) y accesorios (lujos) para vehículos automotores, incluye el comercio al por mayor y al por menor de todo tipo de partes, piezas (autopartes), llantas y neumáticos, componentes, suministros, herramientas y accesorios (lujos), nuevos o usados, para vehículos automotores.</t>
    </r>
  </si>
  <si>
    <r>
      <rPr>
        <sz val="10"/>
        <rFont val="Arial"/>
        <family val="2"/>
      </rPr>
      <t>Comercio al por mayor a cambio de una retribución o por contrata, incluye comercio al por mayor de materias primas agropecuarias y distribución de leche con autotransporte.</t>
    </r>
  </si>
  <si>
    <r>
      <rPr>
        <sz val="10"/>
        <rFont val="Arial"/>
        <family val="2"/>
      </rPr>
      <t xml:space="preserve">Comercio al por mayor de combustibles sólidos, líquidos, gaseosos y productos conexos, incluye comercio al por mayor de gasolina, diésel, aceite combustible, aceite de calefacción y keroseno; gases del petróleo
</t>
    </r>
    <r>
      <rPr>
        <sz val="10"/>
        <rFont val="Arial"/>
        <family val="2"/>
      </rPr>
      <t>licuado, butano y gas propano.</t>
    </r>
  </si>
  <si>
    <r>
      <rPr>
        <sz val="10"/>
        <rFont val="Arial"/>
        <family val="2"/>
      </rPr>
      <t xml:space="preserve">Comercio al por mayor de desperdicios, desechos y chatarra, incluye el comercio al por mayor (compra) de desperdicios y desechos de chatarra metálica y de materiales para reciclaje, incluidos la recogida, la clasificación, la separación y el desguace de productos usados, para obtener partes y piezas reutilizables (para la venta), el embalaje y
</t>
    </r>
    <r>
      <rPr>
        <sz val="10"/>
        <rFont val="Arial"/>
        <family val="2"/>
      </rPr>
      <t>reembalaje, el almacenamiento y la entrega.</t>
    </r>
  </si>
  <si>
    <r>
      <rPr>
        <sz val="10"/>
        <rFont val="Arial"/>
        <family val="2"/>
      </rPr>
      <t xml:space="preserve">Comercio al por menor de combustible para automotores, incluye el comercio al por menor de carburantes, (gasolina, biocombustible, ACPM,
</t>
    </r>
    <r>
      <rPr>
        <sz val="10"/>
        <rFont val="Arial"/>
        <family val="2"/>
      </rPr>
      <t>gas natural vehicular) para todo tipo de vehículos automotores y embarcaciones, estaciones de gasolina y gas natural vehicular.</t>
    </r>
  </si>
  <si>
    <r>
      <rPr>
        <sz val="10"/>
        <rFont val="Arial"/>
        <family val="2"/>
      </rPr>
      <t>Comercio al por menor de artículos de ferretería, pinturas y productos de vidrio en establecimientos especializados, incluye solamente venta de hierro, sin auto transporte.</t>
    </r>
  </si>
  <si>
    <r>
      <rPr>
        <sz val="10"/>
        <rFont val="Arial"/>
        <family val="2"/>
      </rPr>
      <t xml:space="preserve">Comercio al por menor de otros artículos domésticos en establecimientos especializados, incluye el comercio al por menor de carbón mineral, carbón vegetal, otros combustibles sólidos como ciscos y líquidos como: kerosene, varsol, bencina, gas licuado del petróleo, envasado en bombonas de distribución domiciliaria para su uso en cocina o en
</t>
    </r>
    <r>
      <rPr>
        <sz val="10"/>
        <rFont val="Arial"/>
        <family val="2"/>
      </rPr>
      <t>calefacción, entre otros.</t>
    </r>
  </si>
  <si>
    <r>
      <rPr>
        <sz val="10"/>
        <rFont val="Arial"/>
        <family val="2"/>
      </rPr>
      <t>Transporte de carga por carretera, incluye solamente transporte municipal de carga de artículos como, pan, leche que se recoge en las granjas, legumbres.</t>
    </r>
  </si>
  <si>
    <r>
      <rPr>
        <sz val="10"/>
        <rFont val="Arial"/>
        <family val="2"/>
      </rPr>
      <t>Almacenamiento y depósito, incluye cámaras frigoríficas, silos de granos y almacenamiento y depósito de madera, carbón mineral y/o vegetal, depósitos y distribución de fósforo, almacenamiento zonas franca.</t>
    </r>
  </si>
  <si>
    <r>
      <rPr>
        <sz val="10"/>
        <rFont val="Arial"/>
        <family val="2"/>
      </rPr>
      <t>Manipulación de carga, incluye la carga y descarga de mercancías y equipaje por estibadores, coteros, paletizadores, excepto cargue y descargue de embarcaciones aéreas, marítimas y/o fluviales.</t>
    </r>
  </si>
  <si>
    <r>
      <rPr>
        <sz val="10"/>
        <rFont val="Arial"/>
        <family val="2"/>
      </rPr>
      <t xml:space="preserve">Alojamiento en hoteles, incluye el servicio o prestación de servicios de alojamiento en unidades constituidas por habitaciones, suministrado mediante contrato de hospedaje día a día o de hospedaje temporal, hostales; incluye hospedaje temporal en hoteles con salas de conferencias. Lo anterior siempre que incluya servicios de preparación de
</t>
    </r>
    <r>
      <rPr>
        <sz val="10"/>
        <rFont val="Arial"/>
        <family val="2"/>
      </rPr>
      <t>alimentos.</t>
    </r>
  </si>
  <si>
    <r>
      <rPr>
        <sz val="10"/>
        <rFont val="Arial"/>
        <family val="2"/>
      </rPr>
      <t>Otros tipos de alojamientos para visitantes, incluye los servicios de alojamiento en refugios de montaña.</t>
    </r>
  </si>
  <si>
    <r>
      <rPr>
        <sz val="10"/>
        <rFont val="Arial"/>
        <family val="2"/>
      </rPr>
      <t>Otros tipos de alojamiento n.c.p., se incluyen los servicios de coche cama y/o comedores a bordo cuando son prestados por unidades separadas de las que suministran el servicio de transporte.</t>
    </r>
  </si>
  <si>
    <r>
      <rPr>
        <sz val="10"/>
        <rFont val="Arial"/>
        <family val="2"/>
      </rPr>
      <t>Expendio a la mesa de comidas preparadas, incluye la preparación y el expendio de alimentos a la carta y/o menú del día para su consumo inmediato, mediante el servicio a la mesa (restaurante). Pueden o no prestar servicio a domicilio, suministrar bebidas alcohólicas o algún tipo de espectáculo</t>
    </r>
  </si>
  <si>
    <r>
      <rPr>
        <sz val="10"/>
        <rFont val="Arial"/>
        <family val="2"/>
      </rPr>
      <t xml:space="preserve">Expendio por autoservicio de comidas preparadas, incluye la preparación y el expendio de alimentos para el consumo inmediato, exclusiva o principalmente bajo la modalidad de autoservicio, en coches y comedores a bordo, pueden o no prestar servicio a domicilio y por lo general
</t>
    </r>
    <r>
      <rPr>
        <sz val="10"/>
        <rFont val="Arial"/>
        <family val="2"/>
      </rPr>
      <t>presentan decoración altamente estandarizada.</t>
    </r>
  </si>
  <si>
    <r>
      <rPr>
        <sz val="10"/>
        <rFont val="Arial"/>
        <family val="2"/>
      </rPr>
      <t xml:space="preserve">Otros tipos de expendio de comidas preparadas n.c.p., incluyen la preparación y el expendio para consumo inmediato desde vehículos, puestos móviles, kioscos, fritanguerias; las actividades de las heladerías, establecimientos de coffee shop y fuentes de soda, entendidos como los establecimientos donde se sirven helados y bebidas de frutas naturales
</t>
    </r>
    <r>
      <rPr>
        <sz val="10"/>
        <rFont val="Arial"/>
        <family val="2"/>
      </rPr>
      <t>para el consumo inmediato.</t>
    </r>
  </si>
  <si>
    <r>
      <rPr>
        <sz val="10"/>
        <rFont val="Arial"/>
        <family val="2"/>
      </rPr>
      <t xml:space="preserve">Catering para eventos, incluye la provisión de servicios de comida en banquetes, recepciones de empresas (casas de banquetes), bodas, fiestas
</t>
    </r>
    <r>
      <rPr>
        <sz val="10"/>
        <rFont val="Arial"/>
        <family val="2"/>
      </rPr>
      <t>y otras celebraciones o reuniones.</t>
    </r>
  </si>
  <si>
    <r>
      <rPr>
        <sz val="10"/>
        <rFont val="Arial"/>
        <family val="2"/>
      </rPr>
      <t xml:space="preserve">Actividades de otros servicios de comidas, incluye catering industrial, la provisión de servicios de comidas para un periodo de tiempo específico, operación de concesiones de alimentación en instalaciones deportivas y similares, los servicios de alimentación escolar, mediante la preparación y distribución de comidas in situ (en el lugar donde van a consumirse).
</t>
    </r>
    <r>
      <rPr>
        <sz val="10"/>
        <rFont val="Arial"/>
        <family val="2"/>
      </rPr>
      <t xml:space="preserve">Operación de casinos o cafeterías y comedores universitarios al igual que de casinos y comedores para los miembros de las Fuerzas Armadas.
</t>
    </r>
    <r>
      <rPr>
        <sz val="10"/>
        <rFont val="Arial"/>
        <family val="2"/>
      </rPr>
      <t>Restaurantes a bordo de buques de pasajeros y servicio de coche comedor.</t>
    </r>
  </si>
  <si>
    <r>
      <rPr>
        <sz val="10"/>
        <rFont val="Arial"/>
        <family val="2"/>
      </rPr>
      <t xml:space="preserve">Edición de libros, incluye las actividades de edición de libros en general, en formato impreso, electrónico CD, pantalla electrónica, entre otros, audio
</t>
    </r>
    <r>
      <rPr>
        <sz val="10"/>
        <rFont val="Arial"/>
        <family val="2"/>
      </rPr>
      <t>o en la internet.</t>
    </r>
  </si>
  <si>
    <r>
      <rPr>
        <sz val="10"/>
        <rFont val="Arial"/>
        <family val="2"/>
      </rPr>
      <t>Edición de directorios y listas de correo, incluye la edición de bases de datos que están protegidas en su forma, pero no en su contenido; la edición de listas de correo y edición de directorios telefónicos; compilaciones tales como jurisprudencia, compendios farmacéuticos o vademécums, entre otros.</t>
    </r>
  </si>
  <si>
    <r>
      <rPr>
        <sz val="10"/>
        <rFont val="Arial"/>
        <family val="2"/>
      </rPr>
      <t xml:space="preserve">Edición de periódicos, revistas y otras publicaciones periódicas, incluye la edición impresa o en formato electrónico, incluso por internet, de publicaciones periódicas tales como: periódicos, periódicos de anuncios publicitarios, periódicos de contenido técnico o general, tiras cómicas, boletines informativos, entre otros; Edición de revistas y otras publicaciones periódicas, entre ellas las académicas, agrícolas, comerciales, financieras, juveniles, profesionales, religiosas, técnicas,
</t>
    </r>
    <r>
      <rPr>
        <sz val="10"/>
        <rFont val="Arial"/>
        <family val="2"/>
      </rPr>
      <t>entre otras; Edición de guías de programación de radio y televisión.</t>
    </r>
  </si>
  <si>
    <r>
      <rPr>
        <sz val="10"/>
        <rFont val="Arial"/>
        <family val="2"/>
      </rPr>
      <t xml:space="preserve">Otros trabajos de edición, incluye edición impresa o en formato electrónico incluyendo la internet de catálogos para almacenes, de mercancía y de colecciones; fotografías, tarjetas postales, tarjetas de felicitación, horarios, formularios, carteles, afiches, calendarios, reproducción de obras de arte, catálogos de obras de arte, diseños de estampados para ropa, material publicitario, incluso libretas de cupones de descuento, otras obras impresas, edición en línea de estadísticas y otros tipos de información; La
</t>
    </r>
    <r>
      <rPr>
        <sz val="10"/>
        <rFont val="Arial"/>
        <family val="2"/>
      </rPr>
      <t>edición de diarios y agendas temáticas y cubiertas para globos terráqueos.</t>
    </r>
  </si>
  <si>
    <r>
      <rPr>
        <sz val="10"/>
        <rFont val="Arial"/>
        <family val="2"/>
      </rPr>
      <t xml:space="preserve">Actividades de grabación de sonido y edición de música, se incluyen la
</t>
    </r>
    <r>
      <rPr>
        <sz val="10"/>
        <rFont val="Arial"/>
        <family val="2"/>
      </rPr>
      <t>producción de grabaciones matrices originales de música o sonido, tales como cintas magnetofónicas, discos compactos.</t>
    </r>
  </si>
  <si>
    <r>
      <rPr>
        <sz val="10"/>
        <rFont val="Arial"/>
        <family val="2"/>
      </rPr>
      <t>Actividades de telecomunicaciones alámbricas, incluye la explotación, mantenimiento o facilitación del acceso a los servicios para la transmisión de voz, datos, texto, sonido y video utilizando infraestructura de telecomunicaciones alámbrica, servicios de telegrafía y telefonía.</t>
    </r>
  </si>
  <si>
    <r>
      <rPr>
        <sz val="10"/>
        <rFont val="Arial"/>
        <family val="2"/>
      </rPr>
      <t>Actividades de telecomunicaciones alámbricas, incluye la explotación y mantenimiento de los sistemas de conmutación y transmisión, la explotación de sistemas de distribución por cable.</t>
    </r>
  </si>
  <si>
    <r>
      <rPr>
        <sz val="10"/>
        <rFont val="Arial"/>
        <family val="2"/>
      </rPr>
      <t xml:space="preserve">Actividades de telecomunicaciones alámbricas, incluye los servicios telefonía local y de larga distancia, suministro de servicios de telégrafos. Se incluye la compra de derechos de acceso de la capacidad de la red a propietarios y operadores de redes y utilización de esa capacidad para
</t>
    </r>
    <r>
      <rPr>
        <sz val="10"/>
        <rFont val="Arial"/>
        <family val="2"/>
      </rPr>
      <t>suministrar servicios de telecomunicaciones a empresas y hogares</t>
    </r>
  </si>
  <si>
    <r>
      <rPr>
        <sz val="10"/>
        <rFont val="Arial"/>
        <family val="2"/>
      </rPr>
      <t xml:space="preserve">Actividades de telecomunicaciones, inalámbricas incluye la explotación, mantenimiento o facilitación del acceso a servicios de transmisión de voz, datos, texto, sonido y video utilizando infraestructura de telecomunicaciones inalámbrica, mantenimiento y explotación de redes de radio búsqueda y telefonía móvil, suministro de acceso a internet por el operador de la infraestructura de telecomunicaciones inalámbrica, el suministro de la capacidad completa para la comunicación entre usuarios, incluidas las funciones del equipo terminal tales como los servicios de telefonía móvil, los sistemas de radiomensajes o beeper y los sistemas de acceso troncalizado (Trunkig), los servicios de transmisión omni- direccional y la transmisión a través de ondas; puede, basarse en una sola
</t>
    </r>
    <r>
      <rPr>
        <sz val="10"/>
        <rFont val="Arial"/>
        <family val="2"/>
      </rPr>
      <t>tecnología o una combinación de tecnologías.</t>
    </r>
  </si>
  <si>
    <r>
      <rPr>
        <sz val="10"/>
        <rFont val="Arial"/>
        <family val="2"/>
      </rPr>
      <t xml:space="preserve">Otras actividades de telecomunicaciones, incluye el suministro de aplicaciones especializadas de telecomunicaciones tales como la localización por satélite, telemetría de comunicaciones u operación de sistemas de rastreo a cambio de una retribución o por contrata, y utilización de estaciones de radar; la explotación de las estaciones terminales de comunicaciones por satélite y las instalaciones asociadas operacionalmente conectadas con uno o más sistemas de comunicaciones terrestres y capaces de transmitir o recibir telecomunicaciones desde los sistemas satelitales, El suministro de servicios de telecomunicaciones por las conexiones de las telecomunicaciones existentes: Reventa de servicios telecomunicaciones (es decir, la compra y reventa de la capacidad de la red, sin prestación de servicios adicionales) radio búsqueda, la transmisión de teleconferencias, Los servicios auxiliares de ayuda cuyo objetivo es la seguridad de la vida humana, la seguridad del Estado o razones de interés humanitario tales como el Servicio móvil marítimo y Aeronáutico; servicios especiales de telecomunicaciones tales como el de Radioaficionados y de
</t>
    </r>
    <r>
      <rPr>
        <sz val="10"/>
        <rFont val="Arial"/>
        <family val="2"/>
      </rPr>
      <t>Banda Ciudadana; servicios de telecomunicaciones no incluidos en ninguna de las clases anteriores</t>
    </r>
  </si>
  <si>
    <r>
      <rPr>
        <sz val="10"/>
        <rFont val="Arial"/>
        <family val="2"/>
      </rPr>
      <t xml:space="preserve">Actividades de arquitectura e ingeniería y otras actividades conexas de consultoría técnica, incluye trabajo de campo para estudios geofísicos, geológicos, topografía, y sismográficos, Los servicios geodésicos: actividades de agrimensura, estudios hidrológicos, estudios de subsuelo,
</t>
    </r>
    <r>
      <rPr>
        <sz val="10"/>
        <rFont val="Arial"/>
        <family val="2"/>
      </rPr>
      <t>actividades cartográficas y de información espacial.</t>
    </r>
  </si>
  <si>
    <r>
      <rPr>
        <sz val="10"/>
        <rFont val="Arial"/>
        <family val="2"/>
      </rPr>
      <t>Actividades de arquitectura e ingeniería y otras actividades conexas de consultoría técnica, incluye el diseño y arquitectura de jardines.</t>
    </r>
  </si>
  <si>
    <r>
      <rPr>
        <sz val="10"/>
        <rFont val="Arial"/>
        <family val="2"/>
      </rPr>
      <t xml:space="preserve">Investigaciones y desarrollo experimental en el campo de las ciencias naturales y la ingeniería, incluye investigación en ciencias médicas, biotecnología, ciencias agropecuarias, investigaciones para obtener
</t>
    </r>
    <r>
      <rPr>
        <sz val="10"/>
        <rFont val="Arial"/>
        <family val="2"/>
      </rPr>
      <t>nuevas variedades de semillas o modificar las existentes y desarrollo de productos farmacéuticos (incluidos los de biotecnología).</t>
    </r>
  </si>
  <si>
    <r>
      <rPr>
        <sz val="10"/>
        <rFont val="Arial"/>
        <family val="2"/>
      </rPr>
      <t>Investigaciones y desarrollo experimental en el campo de las ciencias sociales y las humanidades, incluye en ciencias sociales: en derecho, trabajo social, economía, psicología y sociología, entre otras; en humanidades (lingüística, idiomas, arte, antropología, geografía e historia, entre otras), así como la investigación y el desarrollo interdisciplinario.</t>
    </r>
  </si>
  <si>
    <r>
      <rPr>
        <sz val="10"/>
        <rFont val="Arial"/>
        <family val="2"/>
      </rPr>
      <t>Actividades especializadas de diseño, incluye las actividades de diseñadores gráficos, diseño industrial.</t>
    </r>
  </si>
  <si>
    <r>
      <rPr>
        <sz val="10"/>
        <rFont val="Arial"/>
        <family val="2"/>
      </rPr>
      <t>Alquiler y arrendamiento de equipo recreativo y deportivo, incluye el alquiler de equipo recreativo y deportivo, embarcaciones de recreo, botes, canoas, veleros, esquís y otros tipos de equipo de deportes.</t>
    </r>
  </si>
  <si>
    <r>
      <rPr>
        <sz val="10"/>
        <rFont val="Arial"/>
        <family val="2"/>
      </rPr>
      <t xml:space="preserve">Actividades de agencias de empleo temporal, incluye el suministro de trabajadores para las actividades de los clientes por períodos limitados con el fin de reemplazar a empleados o suplementar temporalmente su fuerza de trabajo, cuando el personal suministrado es empleado de las propias agencias de empleo temporal. Las unidades clasificadas en esta clase no se encargan de la supervisión directa de sus empleados en los lugares de
</t>
    </r>
    <r>
      <rPr>
        <sz val="10"/>
        <rFont val="Arial"/>
        <family val="2"/>
      </rPr>
      <t>trabajo de los clientes.</t>
    </r>
  </si>
  <si>
    <r>
      <rPr>
        <sz val="10"/>
        <rFont val="Arial"/>
        <family val="2"/>
      </rPr>
      <t xml:space="preserve">Otras actividades de suministro de recurso humano, incluye suministro de recursos humanos para las actividades de los clientes, la cual se realiza por lo general a largo plazo o en forma permanente, y las unidades clasificadas en esta clase pueden desempeñar una amplia gama de funciones conexas de gestión de recursos humanos, Las unidades clasificadas en esta clase constituyen los empleadores oficiales de los empleados en lo que respecta a la nómina, los impuestos y otros aspectos fiscales y de recursos humanos, pero no se encargan de la dirección ni de
</t>
    </r>
    <r>
      <rPr>
        <sz val="10"/>
        <rFont val="Arial"/>
        <family val="2"/>
      </rPr>
      <t>la supervisión del trabajo de esos empleados.</t>
    </r>
  </si>
  <si>
    <r>
      <rPr>
        <sz val="10"/>
        <rFont val="Arial"/>
        <family val="2"/>
      </rPr>
      <t xml:space="preserve">Actividades de paisajismo y servicios de mantenimiento conexos, incluye la plantación, el cuidado y el mantenimiento de vegetación para: Campos deportivos y de recreación (ej.: campos de fútbol, golf, entre otros), parques infantiles, praderas para tomar el sol y otros parques de recreo; edificios industriales y comerciales, campos deportivos y de recreación,
</t>
    </r>
    <r>
      <rPr>
        <sz val="10"/>
        <rFont val="Arial"/>
        <family val="2"/>
      </rPr>
      <t>parques infantiles, praderas para tomar el sol y otros parques de recreo, mantenimiento de terrenos en buenas condiciones ecológicas</t>
    </r>
  </si>
  <si>
    <r>
      <rPr>
        <sz val="10"/>
        <rFont val="Arial"/>
        <family val="2"/>
      </rPr>
      <t xml:space="preserve">Actividades de envase y empaque, incluye las actividades de envasado y empaquetado a cambio de una retribución o por contrata, estén o no involucradas a procesos automatizados: empaque de sólidos (tipo burbuja,
</t>
    </r>
    <r>
      <rPr>
        <sz val="10"/>
        <rFont val="Arial"/>
        <family val="2"/>
      </rPr>
      <t>cubierta de aluminio, entre otros), embotellado de líquidos, bebidas y productos alimenticios, alimentos.</t>
    </r>
  </si>
  <si>
    <r>
      <rPr>
        <sz val="10"/>
        <rFont val="Arial"/>
        <family val="2"/>
      </rPr>
      <t>Otros tipos de educación n.c.p., incluye actividades de enseñanza e instrucción especializada como: autoescuelas (enseñanza de conducción, no dirigida a conductores profesionales), las escuelas de vuelo</t>
    </r>
  </si>
  <si>
    <r>
      <rPr>
        <sz val="10"/>
        <rFont val="Arial"/>
        <family val="2"/>
      </rPr>
      <t xml:space="preserve">Actividades de hospitales y clínicas, con internación, comprende las actividades que consisten principalmente en laboratorio clínico, endoscopia, patología etc., cuando se prestan a pacientes internos. La atención de pacientes internos, que se realiza bajo la supervisión directa de médicos y abarca: la atención odontológica a pacientes internos en hospitales cuando se presta por profesionales vinculados a la institución de internación; el servicio de personal médico general y especializado y paramédico en: servicio de complementación terapéutica: rehabilitación (por terapistas), optometría, psicología, nutrición, fonoaudiología, etc., cuando se prestan a pacientes internos; servicios de urgencias. Servicios de quirófanos, servicios de farmacia, servicios de comida a pacientes internos y otros servicios hospitalarios; servicios de centros de planificación familiar que proporcionan tratamiento médico tales como
</t>
    </r>
    <r>
      <rPr>
        <sz val="10"/>
        <rFont val="Arial"/>
        <family val="2"/>
      </rPr>
      <t>esterilización e interrupción del embarazo, cuando se realizan con internación.</t>
    </r>
  </si>
  <si>
    <r>
      <rPr>
        <sz val="10"/>
        <rFont val="Arial"/>
        <family val="2"/>
      </rPr>
      <t xml:space="preserve">Actividades de apoyo diagnóstico, incluye las actividades relacionadas con la salud humana, realizadas por unidades independientes a las instituciones prestadoras de servicios de salud con internación, de laboratorios de análisis de sangre, así como laboratorios de medicina
</t>
    </r>
    <r>
      <rPr>
        <sz val="10"/>
        <rFont val="Arial"/>
        <family val="2"/>
      </rPr>
      <t>forense y Laboratorios de radiología y otros centros de diagnósticos por imagen.</t>
    </r>
  </si>
  <si>
    <r>
      <rPr>
        <sz val="10"/>
        <rFont val="Arial"/>
        <family val="2"/>
      </rPr>
      <t xml:space="preserve">Actividades de apoyo terapéutico, incluye actividades de enfermeros, fisioterapeutas, terapistas respiratorios, terapistas ocupacionales, fonoaudiólogos u otro personal paramédico como enfermeros escolares, terapeutas dentales e higienistas dentales, que pueden atender pacientes sin la presencia del médico u odontólogo, pero son supervisados periódicamente por estos; las actividades de personal paramédico especializado en optometría, nutrición; planeación y ejecución de programas de tratamiento terapéutico remitido por el personal médico u odontológico, para la rehabilitación física y mental, realizada fuera de la actividad de los hospitales y clínicas con internación, estas actividades pueden realizarse a pacientes externos o ambulatorios, en consultorios privados, centros médicos, puestos de salud, clínicas asociadas con empresas, escuelas, hogares para ancianos, organizaciones sindicales y asociaciones profesionales, así como en el domicilio de los pacientes;
</t>
    </r>
    <r>
      <rPr>
        <sz val="10"/>
        <rFont val="Arial"/>
        <family val="2"/>
      </rPr>
      <t>terapia ocupacional, terapia de lenguaje.</t>
    </r>
  </si>
  <si>
    <r>
      <rPr>
        <sz val="10"/>
        <rFont val="Arial"/>
        <family val="2"/>
      </rPr>
      <t xml:space="preserve">Actividades de apoyo terapéutico, incluye los tratamientos de adelgazamiento y los masajes que se efectúan bajo control y supervisión
</t>
    </r>
    <r>
      <rPr>
        <sz val="10"/>
        <rFont val="Arial"/>
        <family val="2"/>
      </rPr>
      <t>médica, masaje medicinal, podología, homeopatía, quiropráctica acupuntura; parteras; hidroterapia etc.</t>
    </r>
  </si>
  <si>
    <r>
      <rPr>
        <sz val="10"/>
        <rFont val="Arial"/>
        <family val="2"/>
      </rPr>
      <t xml:space="preserve">Actividades de espectáculos musicales en vivo, incluye la producción para el público en general de conciertos, para una o más funciones, las actividades pueden ser realizadas por orquestas y bandas, pero también pueden consistir en funciones de músicos, autores, intérpretes, entre otros; Las actividades conexas, como las de manejo de escenografía, telones de fondo, equipo de iluminación y de sonido; La gestión de las salas de conciertos, teatro y otras instalaciones similares; Las actividades de
</t>
    </r>
    <r>
      <rPr>
        <sz val="10"/>
        <rFont val="Arial"/>
        <family val="2"/>
      </rPr>
      <t>productores o empresarios de eventos o espectáculos artísticos en vivo, aporten ellos o no, las instalaciones.</t>
    </r>
  </si>
  <si>
    <r>
      <rPr>
        <sz val="10"/>
        <rFont val="Arial"/>
        <family val="2"/>
      </rPr>
      <t>Otras actividades de espectáculos en vivo, incluye los espectáculos en vivo tales como: circos, títeres, pantomima, narración y declamación, entre otros.</t>
    </r>
  </si>
  <si>
    <r>
      <rPr>
        <sz val="10"/>
        <rFont val="Arial"/>
        <family val="2"/>
      </rPr>
      <t xml:space="preserve">Actividades de jardines botánicos zoológicos y reservas naturales, incluye el funcionamiento de jardines botánicos, cuyo objetivo principal es dedicarse al cultivo, la preservación y la conservación de plantas con fines educativos y científicos; el funcionamiento de zoológicos; el  funcionamiento de parques nacionales, reservas naturales, áreas naturales
</t>
    </r>
    <r>
      <rPr>
        <sz val="10"/>
        <rFont val="Arial"/>
        <family val="2"/>
      </rPr>
      <t>únicas y santuarios de flora y fauna, incluida la preservación de la flora y fauna silvestre, entre otras.</t>
    </r>
  </si>
  <si>
    <r>
      <rPr>
        <sz val="10"/>
        <rFont val="Arial"/>
        <family val="2"/>
      </rPr>
      <t xml:space="preserve">Gestión de instalaciones deportivas, incluye gestión de instalaciones para eventos deportivos, bajo techo o al aire libre (abierto, cerrado o cubierto, con o sin asientos para espectadores): canchas o estadios de fútbol, hockey, crícket, béisbol, softball y canchas de frontón, entre otros; pistas de carreras para carros, perros, caballos de carreras, piscinas y estadios, estadios de atletismo, escenarios para deportes de invierno; cuadriláteros de boxeo, campos de golf, boleras, gimnasios, la organización y gestión de competencias deportivas al aire libre o bajo techo, con participación de deportistas profesionales o aficionados, por parte de organizaciones con
</t>
    </r>
    <r>
      <rPr>
        <sz val="10"/>
        <rFont val="Arial"/>
        <family val="2"/>
      </rPr>
      <t>instalaciones propias; la gestión de esas instalaciones y la dotación del personal necesario para su funcionamiento.</t>
    </r>
  </si>
  <si>
    <r>
      <rPr>
        <sz val="10"/>
        <rFont val="Arial"/>
        <family val="2"/>
      </rPr>
      <t>Actividades de clubes deportivos, incluye los clubes sociales y deportivos</t>
    </r>
  </si>
  <si>
    <r>
      <rPr>
        <sz val="10"/>
        <rFont val="Arial"/>
        <family val="2"/>
      </rPr>
      <t>Actividades de clubes deportivos, incluye clubes deportivos profesionales de fútbol, natación, golf, atletismo, gimnasia, tenis, baloncesto béisbol etcétera.</t>
    </r>
  </si>
  <si>
    <r>
      <rPr>
        <sz val="10"/>
        <rFont val="Arial"/>
        <family val="2"/>
      </rPr>
      <t>Otras actividades deportivas, incluye las actividades de apoyo para la caza y la pesca deportiva o recreativa y caza controlada, establos de caballos de monta, la explotación de establos de caballos de montar, incluidos los de carreras.</t>
    </r>
  </si>
  <si>
    <r>
      <rPr>
        <sz val="10"/>
        <rFont val="Arial"/>
        <family val="2"/>
      </rPr>
      <t>Otras actividades deportivas, las actividades por cuenta propia de deportistas y atletas, árbitros, jueces, cronometradores, guías de montaña e instructores, entre otros.</t>
    </r>
  </si>
  <si>
    <r>
      <rPr>
        <sz val="10"/>
        <rFont val="Arial"/>
        <family val="2"/>
      </rPr>
      <t xml:space="preserve">Otras actividades deportivas, Las actividades de los productores o promotores de eventos deportivos, con o sin instalaciones; Incluye actividades de ligas deportivas y órganos reguladores; Las actividades
</t>
    </r>
    <r>
      <rPr>
        <sz val="10"/>
        <rFont val="Arial"/>
        <family val="2"/>
      </rPr>
      <t>relacionadas con la promoción de eventos deportivos.</t>
    </r>
  </si>
  <si>
    <r>
      <rPr>
        <sz val="10"/>
        <rFont val="Arial"/>
        <family val="2"/>
      </rPr>
      <t xml:space="preserve">Actividades de parques de atracciones y parques temáticos, incluye las actividades de parques de atracciones o parques temáticos: incluido el funcionamiento de una variedad de atracciones, tales como: atracciones mecánicas y acuáticas, juegos, espectáculos, exposiciones temáticas y
</t>
    </r>
    <r>
      <rPr>
        <sz val="10"/>
        <rFont val="Arial"/>
        <family val="2"/>
      </rPr>
      <t>sitios para picnic.</t>
    </r>
  </si>
  <si>
    <r>
      <rPr>
        <sz val="10"/>
        <rFont val="Arial"/>
        <family val="2"/>
      </rPr>
      <t xml:space="preserve">Otras actividades recreativas y de esparcimiento n.c.p., funcionamiento de ferias y exposiciones de naturaleza recreativa, actividades de productores o empresarios de espectáculos en vivo distintos de los artísticos o deportivos; actividades de parques recreativos y playas, eventos culturales y/o recreativos masivos; el funcionamiento de centros de esquí y otras
</t>
    </r>
    <r>
      <rPr>
        <sz val="10"/>
        <rFont val="Arial"/>
        <family val="2"/>
      </rPr>
      <t>actividades recreativas y de entretenimiento (excepto los parques de atracciones y parques temáticos) no clasificadas en otra parte.</t>
    </r>
  </si>
  <si>
    <r>
      <rPr>
        <sz val="10"/>
        <rFont val="Arial"/>
        <family val="2"/>
      </rPr>
      <t xml:space="preserve">Actividades de sindicatos de empleados incluye, la defensa de los intereses de los sindicatos y de sus afiliados; Las actividades de asociaciones cuyos miembros son empleados interesados principalmente en dar a conocer sus opiniones sobre la situación laboral y salarial y además en tomar medidas concertadas a través de la organización; las actividades de sindicatos de empresas, sindicatos de filiales, asociaciones sindicales integradas por sindicatos afiliados según criterios geográficos,
</t>
    </r>
    <r>
      <rPr>
        <sz val="10"/>
        <rFont val="Arial"/>
        <family val="2"/>
      </rPr>
      <t>estructurales o de otra índole.</t>
    </r>
  </si>
  <si>
    <r>
      <rPr>
        <sz val="10"/>
        <rFont val="Arial"/>
        <family val="2"/>
      </rPr>
      <t xml:space="preserve">Actividades de asociaciones políticas, incluye actividades de las organizaciones políticas y asociaciones auxiliares, como asociaciones juveniles vinculadas a un partido político. Estas asociaciones se proponen principalmente influir en los procesos de adopción de decisiones de los órganos públicos, colocando a los miembros del partido, o aquellos que simpatizan con él, en cargos políticos; sus actividades involucran la difusión de información, las relaciones públicas y la recaudación de
</t>
    </r>
    <r>
      <rPr>
        <sz val="10"/>
        <rFont val="Arial"/>
        <family val="2"/>
      </rPr>
      <t>fondos, entre otros.</t>
    </r>
  </si>
  <si>
    <r>
      <rPr>
        <sz val="10"/>
        <rFont val="Arial"/>
        <family val="2"/>
      </rPr>
      <t xml:space="preserve">Lavado y limpieza, incluso la limpieza en seco, de productos textiles y de piel, incluye el lavado y la limpieza, incluso la limpieza en seco de todo tipo de prendas de vestir y (incluidas las pieles), de productos textiles, que se realizan con equipo mecánico, a mano o por autoservicio que funciona con máquinas accionadas con monedas, para el público en general o para clientes industriales y comerciales; La recogida y entrega de lavandería; El lavado de alfombras y tapetes y la limpieza de cortinas y telones, se realicen en el local o en la residencia del cliente; El suministro de ropa de cama, uniformes de trabajo y artículos similares de lavandería; Las reparaciones menores de alteración de prendas de vestir y otros artículos
</t>
    </r>
    <r>
      <rPr>
        <sz val="10"/>
        <rFont val="Arial"/>
        <family val="2"/>
      </rPr>
      <t>textiles cuando se efectúan en conexión con la limpieza.</t>
    </r>
  </si>
  <si>
    <r>
      <rPr>
        <sz val="10"/>
        <rFont val="Arial"/>
        <family val="2"/>
      </rPr>
      <t>Pompas fúnebres y actividades relacionadas, se incluye la prestación de servicios de sepultura y cremación.</t>
    </r>
  </si>
  <si>
    <r>
      <rPr>
        <sz val="10"/>
        <rFont val="Arial"/>
        <family val="2"/>
      </rPr>
      <t>Otras actividades de servicio n.c.p. incluye, las actividades de trabajadores y trabajadoras sexuales.</t>
    </r>
  </si>
  <si>
    <r>
      <rPr>
        <sz val="10"/>
        <rFont val="Arial"/>
        <family val="2"/>
      </rPr>
      <t>Actividades de los hogares individuales como empleadores de personal doméstico, incluye las actividades de los hogares como empleadores de personal doméstico, tales como: conductores, El producto generado por esta actividad es consumido por el propio hogar empleador.</t>
    </r>
  </si>
  <si>
    <r>
      <rPr>
        <sz val="10"/>
        <rFont val="Arial"/>
        <family val="2"/>
      </rPr>
      <t xml:space="preserve">Actividades de organizaciones y entidades extraterritoriales, incluye actividades de organizaciones internacionales o supranacionales, como las Naciones Unidas y sus organismos especializados, órganos regionales, etc. , el Fondo Monetario Internacional, el Banco Mundial, organismos humanitarios como la Cruz Roja Internacional y órganos u organizaciones de América Latina, la Organización de Cooperación y Desarrollo Económicos, la Organización de Países Exportadores de Petróleo, la Comunidad Europea y órganos u organizaciones de América Latina, entre
</t>
    </r>
    <r>
      <rPr>
        <sz val="10"/>
        <rFont val="Arial"/>
        <family val="2"/>
      </rPr>
      <t>otros; actividades de misiones diplomáticas, embajadas y cuerpos consulares.</t>
    </r>
  </si>
  <si>
    <r>
      <rPr>
        <sz val="10"/>
        <rFont val="Arial"/>
        <family val="2"/>
      </rPr>
      <t>Cultivo de caña de azúcar, incluye el cultivo de caña de azúcar.</t>
    </r>
  </si>
  <si>
    <r>
      <rPr>
        <sz val="10"/>
        <rFont val="Arial"/>
        <family val="2"/>
      </rPr>
      <t>Actividades de apoyo a la agricultura, incluye suministro o alquiler de maquinaria agrícola con operadores y personal.</t>
    </r>
  </si>
  <si>
    <r>
      <rPr>
        <sz val="10"/>
        <rFont val="Arial"/>
        <family val="2"/>
      </rPr>
      <t xml:space="preserve">Pesca marítima, incluye la pesca comercial de altura y costera, la extracción de crustáceos y moluscos marinos, animales acuáticos marinos: tortugas, ascidias y otros tunicados, erizos de mar, etcétera; la recolección de otros organismos y materiales marinos: perlas naturales, esponjas,
</t>
    </r>
    <r>
      <rPr>
        <sz val="10"/>
        <rFont val="Arial"/>
        <family val="2"/>
      </rPr>
      <t>corales y algas.</t>
    </r>
  </si>
  <si>
    <r>
      <rPr>
        <sz val="10"/>
        <rFont val="Arial"/>
        <family val="2"/>
      </rPr>
      <t xml:space="preserve">Pesca marítima, incluye la pesca comercial de altura y costera, la captura
</t>
    </r>
    <r>
      <rPr>
        <sz val="10"/>
        <rFont val="Arial"/>
        <family val="2"/>
      </rPr>
      <t>de ballenas, las actividades de buques dedicados a la vez a la pesca y a la elaboración y conservación de pescado.</t>
    </r>
  </si>
  <si>
    <r>
      <rPr>
        <sz val="10"/>
        <rFont val="Arial"/>
        <family val="2"/>
      </rPr>
      <t>Pesca de agua dulce, incluye la pesca comercial en aguas interiores, la extracción de crustáceos y moluscos y animales acuáticos de agua dulce.</t>
    </r>
  </si>
  <si>
    <r>
      <rPr>
        <sz val="10"/>
        <rFont val="Arial"/>
        <family val="2"/>
      </rPr>
      <t>Pesca de agua dulce, incluye La recolección de materiales de agua dulce.</t>
    </r>
  </si>
  <si>
    <r>
      <rPr>
        <sz val="10"/>
        <rFont val="Arial"/>
        <family val="2"/>
      </rPr>
      <t>Extracción de otros minerales metalíferos no ferrosos n.c.p., incluye plantas de beneficio o tratamiento de minerales metálicos.</t>
    </r>
  </si>
  <si>
    <r>
      <rPr>
        <sz val="10"/>
        <rFont val="Arial"/>
        <family val="2"/>
      </rPr>
      <t>Extracción de otros minerales no metálicos n.c.p., incluye las plantas de beneficio o tratamiento de minerales no metálicos.</t>
    </r>
  </si>
  <si>
    <r>
      <rPr>
        <sz val="10"/>
        <rFont val="Arial"/>
        <family val="2"/>
      </rPr>
      <t xml:space="preserve">Procesamiento y conservación de carne y productos cárnicos, incluye el funcionamiento de plantas de beneficio que realizan actividades de sacrificio de animales, tales como: res, cerdo, aves, oveja, cabra, conejo y
</t>
    </r>
    <r>
      <rPr>
        <sz val="10"/>
        <rFont val="Arial"/>
        <family val="2"/>
      </rPr>
      <t>otros animales.</t>
    </r>
  </si>
  <si>
    <r>
      <rPr>
        <sz val="10"/>
        <rFont val="Arial"/>
        <family val="2"/>
      </rPr>
      <t>Procesamiento y conservación de carne y productos cárnicos, incluye la extracción de manteca de cerdo y otras grasas comestibles de origen animal, derivadas de estas actividades.</t>
    </r>
  </si>
  <si>
    <r>
      <rPr>
        <sz val="10"/>
        <rFont val="Arial"/>
        <family val="2"/>
      </rPr>
      <t xml:space="preserve">Procesamiento y convservación de carne y productos cárnicos, incluye la producción de pieles y cueros en verde, procedentes de las plantas de
</t>
    </r>
    <r>
      <rPr>
        <sz val="10"/>
        <rFont val="Arial"/>
        <family val="2"/>
      </rPr>
      <t>beneficio animal, incluidas pieles depiladas.</t>
    </r>
  </si>
  <si>
    <r>
      <rPr>
        <sz val="10"/>
        <rFont val="Arial"/>
        <family val="2"/>
      </rPr>
      <t xml:space="preserve">Elaboración de aceites y grasas de origen vegetal y animal, incluye
</t>
    </r>
    <r>
      <rPr>
        <sz val="10"/>
        <rFont val="Arial"/>
        <family val="2"/>
      </rPr>
      <t>elaboración de aceites vegetales crudos: aceite de oliva, aceite de soja, aceite de palma, aceite de girasol, aceite de maíz y similares.</t>
    </r>
  </si>
  <si>
    <r>
      <rPr>
        <sz val="10"/>
        <rFont val="Arial"/>
        <family val="2"/>
      </rPr>
      <t xml:space="preserve">Elaboración de aceites y grasas de origen vegetal y animal, incluye la elaboración de aceites vegetales refinados: aceite de oliva, aceite de soya,
</t>
    </r>
    <r>
      <rPr>
        <sz val="10"/>
        <rFont val="Arial"/>
        <family val="2"/>
      </rPr>
      <t>etcétera.</t>
    </r>
  </si>
  <si>
    <r>
      <rPr>
        <sz val="10"/>
        <rFont val="Arial"/>
        <family val="2"/>
      </rPr>
      <t>Elaboración de aceites y grasas de origen vegetal y animal, incluye la elaboración de margarina, grasas mixtas para cocinar.</t>
    </r>
  </si>
  <si>
    <r>
      <rPr>
        <sz val="10"/>
        <rFont val="Arial"/>
        <family val="2"/>
      </rPr>
      <t>Elaboración de aceites y grasas de origen vegetal y animal, incluye la elaboración de aceites y grasas de origen animal.</t>
    </r>
  </si>
  <si>
    <r>
      <rPr>
        <sz val="10"/>
        <rFont val="Arial"/>
        <family val="2"/>
      </rPr>
      <t xml:space="preserve">Elaboración de aceites y grasas de origen vegetal y animal, incluye la extracción de aceites de pescado y de mamíferos marinos, La producción de borra de algodón, tortas y otros productos residuales de la elaboración
</t>
    </r>
    <r>
      <rPr>
        <sz val="10"/>
        <rFont val="Arial"/>
        <family val="2"/>
      </rPr>
      <t>de aceite.</t>
    </r>
  </si>
  <si>
    <r>
      <rPr>
        <sz val="10"/>
        <rFont val="Arial"/>
        <family val="2"/>
      </rPr>
      <t xml:space="preserve">Otros derivados del café, incluye la elaboración de otros productos de café (descafeinado o no): extractos y concentrados de café, café soluble o
</t>
    </r>
    <r>
      <rPr>
        <sz val="10"/>
        <rFont val="Arial"/>
        <family val="2"/>
      </rPr>
      <t>instantáneo y café liofilizado.</t>
    </r>
  </si>
  <si>
    <r>
      <rPr>
        <sz val="10"/>
        <rFont val="Arial"/>
        <family val="2"/>
      </rPr>
      <t xml:space="preserve">Elaboración y refinación de azúcar, incluye la elaboración o refinación de
</t>
    </r>
    <r>
      <rPr>
        <sz val="10"/>
        <rFont val="Arial"/>
        <family val="2"/>
      </rPr>
      <t>azúcar (sacarosa) a partir de la caña, remolacha azucarera, arce y palma, entre otros.</t>
    </r>
  </si>
  <si>
    <r>
      <rPr>
        <sz val="10"/>
        <rFont val="Arial"/>
        <family val="2"/>
      </rPr>
      <t xml:space="preserve">Elaboración y refinación de azúcar, incluye la elaboración o refinación de
</t>
    </r>
    <r>
      <rPr>
        <sz val="10"/>
        <rFont val="Arial"/>
        <family val="2"/>
      </rPr>
      <t>sucedáneos de azúcar, jarabes, melazas, a partir de la caña, remolacha azucarera, arce y palma, entre otros.</t>
    </r>
  </si>
  <si>
    <r>
      <rPr>
        <sz val="10"/>
        <rFont val="Arial"/>
        <family val="2"/>
      </rPr>
      <t>Destilación, rectificación y mezcla de bebidas alcohólicas, incluye la producción o elaboración y/o embotellado y etiquetado de alcoholes y de bebidas alcohólicas destiladas como whisky, aguardientes, vinos, mezclas y/o licores.</t>
    </r>
  </si>
  <si>
    <r>
      <rPr>
        <sz val="10"/>
        <rFont val="Arial"/>
        <family val="2"/>
      </rPr>
      <t>Producción de malta, elaboración de cervezas y otras bebidas malteadas, incluye la elaboración de maltas y cervezas de fermentación alta, negras y fuertes y de baja graduación o sin alcohol.</t>
    </r>
  </si>
  <si>
    <r>
      <rPr>
        <sz val="10"/>
        <rFont val="Arial"/>
        <family val="2"/>
      </rPr>
      <t>Producción de malta, elaboración de cervezas y otras bebidas malteadas, incluye el embotellado y etiquetado de bebidas malteadas, siempre y cuando se realice en la misma unidad de producción.</t>
    </r>
  </si>
  <si>
    <r>
      <rPr>
        <sz val="10"/>
        <rFont val="Arial"/>
        <family val="2"/>
      </rPr>
      <t xml:space="preserve">Preparación e hilatura de fibras textiles, incluye la fabricación a partir de filamentos, estopas, fibras discontinuas o hilos, la hilatura y fabricación de hilados e hilos constituidos por distintos tipos de materiales textiles (incluso mezclas), para tejeduría y costura, para la venta al por menor o al por mayor, y para el procesamiento posterior (no integrada al proceso de
</t>
    </r>
    <r>
      <rPr>
        <sz val="10"/>
        <rFont val="Arial"/>
        <family val="2"/>
      </rPr>
      <t>obtención de fibras).</t>
    </r>
  </si>
  <si>
    <r>
      <rPr>
        <sz val="10"/>
        <rFont val="Arial"/>
        <family val="2"/>
      </rPr>
      <t>Preparación e hilatura de fibras textiles, incluye la fabricación hilados de papel y de hilados a base de fibras discontinuas artificiales.</t>
    </r>
  </si>
  <si>
    <t>Tejeduría de productos textiles, incluye la fabricación de hilos y tejidos anchos de todo tipo de materiales textiles: algodón, lana, seda, lino, ramio, cáñamo, yute, fibras blandas e hilaturas especiales, incluidos los tejidos planos, fabricados a partir de mezclas o de hilaturas artificiales o sintéticas.</t>
  </si>
  <si>
    <r>
      <rPr>
        <sz val="10"/>
        <rFont val="Arial"/>
        <family val="2"/>
      </rPr>
      <t xml:space="preserve">Tejeduría de productos textiles, incluye las operaciones de acabado de productos textiles, mediante procesos tales como blanqueo, teñido, calandrado, perchado y sanforizado, cuando estas se realizan en la misma
</t>
    </r>
    <r>
      <rPr>
        <sz val="10"/>
        <rFont val="Arial"/>
        <family val="2"/>
      </rPr>
      <t>unidad donde se realiza la tejeduría de dichos productos.</t>
    </r>
  </si>
  <si>
    <r>
      <rPr>
        <sz val="10"/>
        <rFont val="Arial"/>
        <family val="2"/>
      </rPr>
      <t xml:space="preserve">Tejeduría de productos textiles, incluye la fabricación de tejidos
</t>
    </r>
    <r>
      <rPr>
        <sz val="10"/>
        <rFont val="Arial"/>
        <family val="2"/>
      </rPr>
      <t>aterciopelados y de felpilla, tejidos de rizo para toallas, gasa, esponja, entre otros.</t>
    </r>
  </si>
  <si>
    <r>
      <rPr>
        <sz val="10"/>
        <rFont val="Arial"/>
        <family val="2"/>
      </rPr>
      <t>Tejeduría de productos textiles, incluye la fabricación de tejidos de hilados sintéticos de alta tenacidad de nailon o demás poliamidas o de poliéster, de tejidos e hilos que imitan pieles finas, tejidos de hilos de carbono y de aramid (fibra sintética).</t>
    </r>
  </si>
  <si>
    <r>
      <rPr>
        <sz val="10"/>
        <rFont val="Arial"/>
        <family val="2"/>
      </rPr>
      <t>Acabado de productos textiles, incluye la fabricación de estampados y troquelados textiles.</t>
    </r>
  </si>
  <si>
    <r>
      <rPr>
        <sz val="10"/>
        <rFont val="Arial"/>
        <family val="2"/>
      </rPr>
      <t>Fabricación de otros artículos textiles n.c.p., incluye la fabricación de fieltro, incluso fieltros impregnados, bañados, recubiertos o laminados y otros textiles no tejidos, incluso aquellos en que el plástico o el caucho son las sustancias adhesivas pero no la principal materia prima constitutiva; .</t>
    </r>
  </si>
  <si>
    <r>
      <rPr>
        <sz val="10"/>
        <rFont val="Arial"/>
        <family val="2"/>
      </rPr>
      <t xml:space="preserve">Fabricación de otros artículos textiles n.c.p., incluye la fabricación de hilados metalizados e hilados entorchados; hilos y cuerdas de caucho revestidos de materias textiles; hilados y bandas textiles recubiertos; impregnados, bañados o forrados con caucho o materias plásticas; fabricación de tejidos impregnados, bañados, recubiertos o laminados con plástico; fabricación de tejidos de hilados manufacturados de gran
</t>
    </r>
    <r>
      <rPr>
        <sz val="10"/>
        <rFont val="Arial"/>
        <family val="2"/>
      </rPr>
      <t>resistencia para cuerdas o lonas para llantas</t>
    </r>
  </si>
  <si>
    <r>
      <rPr>
        <sz val="10"/>
        <rFont val="Arial"/>
        <family val="2"/>
      </rPr>
      <t xml:space="preserve">Fabricación de otros artículos textiles n.c.p., incluye fabricación de tejidos de hilados de gran resistencia, otros tejidos tratados o bañados: papel tela; lienzos preparados para pintores, bocací y tejidos endurecidos similares,
</t>
    </r>
    <r>
      <rPr>
        <sz val="10"/>
        <rFont val="Arial"/>
        <family val="2"/>
      </rPr>
      <t>tejidos bañados con goma o sustancias amiláceas.</t>
    </r>
  </si>
  <si>
    <r>
      <rPr>
        <sz val="10"/>
        <rFont val="Arial"/>
        <family val="2"/>
      </rPr>
      <t xml:space="preserve">Fabricación de otros artículos textiles n.c.p., incluye la fabricación de artículos textiles diversos: mechas de materiales textiles, camisas para mecheros de gas incandescentes y tejidos tubulares para su fabricación, mangueras, correas transportadoras y de transmisión (estén o no reforzados con metal u otros materiales), y otros productos y artículos textiles para uso técnico, tales como la tela para tamices, tela de filtración, tejidos y fieltros utilizados en la fabricación de papel, y otros tejidos
</t>
    </r>
    <r>
      <rPr>
        <sz val="10"/>
        <rFont val="Arial"/>
        <family val="2"/>
      </rPr>
      <t>especiales.</t>
    </r>
  </si>
  <si>
    <r>
      <rPr>
        <sz val="10"/>
        <rFont val="Arial"/>
        <family val="2"/>
      </rPr>
      <t xml:space="preserve">Curtido y recurtido de cueros; recurtido y teñido de pieles, incluye las curtiembres o la producción de cueros imputrescibles, descarnadura, adobados, curtido y recurtido, el curtido puede ser vegetal, mineral o
</t>
    </r>
    <r>
      <rPr>
        <sz val="10"/>
        <rFont val="Arial"/>
        <family val="2"/>
      </rPr>
      <t>químico al cromo.</t>
    </r>
  </si>
  <si>
    <r>
      <rPr>
        <sz val="10"/>
        <rFont val="Arial"/>
        <family val="2"/>
      </rPr>
      <t>Curtido y recurrido de cueros; recurtido y teñido de pieles, incluye el recurtido y teñido de pieles, producción de cueros curtidos, gamuzados, regenerados, tenerías, curtidurías.</t>
    </r>
  </si>
  <si>
    <r>
      <rPr>
        <sz val="10"/>
        <rFont val="Arial"/>
        <family val="2"/>
      </rPr>
      <t>Aserrado, acepillado e impregnación de la madera, incluye el aserrado de madera en bruto constituida por troncos y trozas y aserrado de trozas escuadradas y costeras para producir maderos, tala y aserrío de bosques.</t>
    </r>
  </si>
  <si>
    <r>
      <rPr>
        <sz val="10"/>
        <rFont val="Arial"/>
        <family val="2"/>
      </rPr>
      <t xml:space="preserve">Fabricación de hojas de madera para enchapado; fabricación de tableros contrachapados, tableros laminados, tableros de partículas y otros tableros, paneles, incluye producción de madera aglomerada, de hojas de
</t>
    </r>
    <r>
      <rPr>
        <sz val="10"/>
        <rFont val="Arial"/>
        <family val="2"/>
      </rPr>
      <t>madera para enchapado, tableros contrachapados.</t>
    </r>
  </si>
  <si>
    <r>
      <rPr>
        <sz val="10"/>
        <rFont val="Arial"/>
        <family val="2"/>
      </rPr>
      <t xml:space="preserve">Fabricación de hojas de madera para enchapado; fabricación de tableros contrachapados, tableros laminados, tableros de partículas y otros tableros, paneles, incluye fabricación de madera laminada para enchapado
</t>
    </r>
    <r>
      <rPr>
        <sz val="10"/>
        <rFont val="Arial"/>
        <family val="2"/>
      </rPr>
      <t>y de madera compactada.</t>
    </r>
  </si>
  <si>
    <r>
      <rPr>
        <sz val="10"/>
        <rFont val="Arial"/>
        <family val="2"/>
      </rPr>
      <t xml:space="preserve">Fabricación de pulpas (pastas) celulósicas; papel y cartón, incluye la fabricación de papel y cartón, papel y cartón sin revestir, papel periódico y
</t>
    </r>
    <r>
      <rPr>
        <sz val="10"/>
        <rFont val="Arial"/>
        <family val="2"/>
      </rPr>
      <t>de otros papeles para imprimir o escribir, papel kraft, rizado o plegado y semiquímico.</t>
    </r>
  </si>
  <si>
    <r>
      <rPr>
        <sz val="10"/>
        <rFont val="Arial"/>
        <family val="2"/>
      </rPr>
      <t>Fabricación de pulpas (pastas) celulósicas; papel y cartón, incluye la fabricación de pulpa (pasta) de madera, pasta a partir de borra (pelusa) de algodón y de otras materias celulósicas fibrosas mediante procesos mecánicos, químicos o semiquímicos, guata de celulosa y materiales de fibras de celulosa.</t>
    </r>
  </si>
  <si>
    <r>
      <rPr>
        <sz val="10"/>
        <rFont val="Arial"/>
        <family val="2"/>
      </rPr>
      <t>Fabricación de pulpas (pastas) celulósicas; papel y cartón, incluye la eliminación de tinta y fabricación de pasta a partir de desechos de papel o cartón, trapos, bagazo, reelaboración de pasta, papel y cartón.</t>
    </r>
  </si>
  <si>
    <r>
      <rPr>
        <sz val="10"/>
        <rFont val="Arial"/>
        <family val="2"/>
      </rPr>
      <t>Fabricación de pulpas (pastas) celulósicas; papel y cartón, incluye fabricación de rollos continuos para papel higiénico, papel facial, servilletas, pañuelos y papeles similares para aseo personal, papel y cartón en rollos, sin revestir.</t>
    </r>
  </si>
  <si>
    <r>
      <rPr>
        <sz val="10"/>
        <rFont val="Arial"/>
        <family val="2"/>
      </rPr>
      <t xml:space="preserve">Fabricación de pulpas (pastas) celulósicas; papel y cartón, incluye la fabricación de papeles y cartones sulfurizados (pergamino vegetal), impermeables, para calcar o glaseados, transparentes o translúcidos; de
</t>
    </r>
    <r>
      <rPr>
        <sz val="10"/>
        <rFont val="Arial"/>
        <family val="2"/>
      </rPr>
      <t>papel y cartón multilaminar.</t>
    </r>
  </si>
  <si>
    <r>
      <rPr>
        <sz val="10"/>
        <rFont val="Arial"/>
        <family val="2"/>
      </rPr>
      <t xml:space="preserve">Fabricación de pulpas (pastas) celulósicas; papel y cartón, incluye la fabricación de papel y cartón revestidos, cuché, recubiertos o impregnados, papel crepé rizado o plegado; papeles y cartones compuestos, papel carbón o papel esténcil. Incluye papeles y cartones
</t>
    </r>
    <r>
      <rPr>
        <sz val="10"/>
        <rFont val="Arial"/>
        <family val="2"/>
      </rPr>
      <t>formados hoja por hoja.</t>
    </r>
  </si>
  <si>
    <r>
      <rPr>
        <sz val="10"/>
        <rFont val="Arial"/>
        <family val="2"/>
      </rPr>
      <t xml:space="preserve">Fabricación de pulpas (pastas) celulósicas; papel y cartón, incluye la
</t>
    </r>
    <r>
      <rPr>
        <sz val="10"/>
        <rFont val="Arial"/>
        <family val="2"/>
      </rPr>
      <t>fabricación de laminados y láminas metálicas (aluminio), en el caso de los laminados sobre una base de papel o cartón.</t>
    </r>
  </si>
  <si>
    <r>
      <rPr>
        <sz val="10"/>
        <rFont val="Arial"/>
        <family val="2"/>
      </rPr>
      <t>Fabricación de papel y cartón ondulado (corrugado); fabricación de envases, empaques y de embalajes de papel y cartón, incluye la fabricación de papel o cartón ondulado, corrugado o acanalado.</t>
    </r>
  </si>
  <si>
    <r>
      <rPr>
        <sz val="10"/>
        <rFont val="Arial"/>
        <family val="2"/>
      </rPr>
      <t xml:space="preserve">Fabricación de otros artículos de papel y cartón, incluye la fabricación de papel higiénico fraccionado, pañuelos, pañitos faciales, toallas, servilletas; fabricación de guata de materiales textiles y los artículos de guata de materiales textiles como los tampones y toallas higiénicas, pañales desechables y otros artículos similares y otros artículos similares de papel,
</t>
    </r>
    <r>
      <rPr>
        <sz val="10"/>
        <rFont val="Arial"/>
        <family val="2"/>
      </rPr>
      <t>cartón o pasta moldeada para uso doméstico, como por ejemplo, bandejas, platos y vasos.</t>
    </r>
  </si>
  <si>
    <r>
      <rPr>
        <sz val="10"/>
        <rFont val="Arial"/>
        <family val="2"/>
      </rPr>
      <t xml:space="preserve">Fabricación de otros artículos de papel y cartón, incluye la fabricación de otros artículos moldeados de papel, cartón o pasta de papel como cajas para empacar huevos, canillas de bobinas, carretes, tubos, conos (para el enrollamiento de hilados, textiles o alambres), tapas, papel y cartón de filtro, formas continuas para aparatos de grabación automática; papel en rollos o en hojas cuadrangulares o circulares; papel de carta u otros papeles utilizados para escribir o para gráficos, cortados en distintos tamaños o formas, estampados o perforados para varios usos tales como los utilizados en los telares con mecanismos de Jacquard; papel engomado o adhesivo en hojas, cintas o rollos (cinta de enmascarar);
</t>
    </r>
    <r>
      <rPr>
        <sz val="10"/>
        <rFont val="Arial"/>
        <family val="2"/>
      </rPr>
      <t>etiquetas en blanco e impresas.</t>
    </r>
  </si>
  <si>
    <r>
      <rPr>
        <sz val="10"/>
        <rFont val="Arial"/>
        <family val="2"/>
      </rPr>
      <t xml:space="preserve">Fabricación de otros artículos de papel y cartón, incluye la fabricación de papel de colgadura y papeles similares, incluyendo papel de colgadura de
</t>
    </r>
    <r>
      <rPr>
        <sz val="10"/>
        <rFont val="Arial"/>
        <family val="2"/>
      </rPr>
      <t>material textil y recubierto de vinilo y papeles diáfanos para vidrieras.</t>
    </r>
  </si>
  <si>
    <r>
      <rPr>
        <sz val="10"/>
        <rFont val="Arial"/>
        <family val="2"/>
      </rPr>
      <t xml:space="preserve">Actividades de impresión, incluye la impresión y fabricación de artículos estampados en papel, libros, la impresión de publicaciones periódicas de revistas, folletos, periódicos, mapas, directorios telefónicos; La impresión de tarjetas con cinta magnética o con circuito integrado (tarjetas inteligentes) utilizadas en tarjetas de crédito, débito, para acceso a sitios restringidos, transporte masivo, tarjetas SIM y similares; sellos postales, timbres fiscales y papel moneda, formas para cheques y letras, bonos y demás documentos de título valor, entre otros; la impresión de materiales publicitarios tales como carteles y avisos litográficos, afiches, catálogos publicitarios, almanaques y calendarios, diarios y agendas temáticas, formularios comerciales, papel de correspondencia y otros materiales
</t>
    </r>
    <r>
      <rPr>
        <sz val="10"/>
        <rFont val="Arial"/>
        <family val="2"/>
      </rPr>
      <t>impresos; la impresión de tarjetas para tabulación; cuadernos para dibujo, cuadernos de ejercicios y similares.</t>
    </r>
  </si>
  <si>
    <r>
      <rPr>
        <sz val="10"/>
        <rFont val="Arial"/>
        <family val="2"/>
      </rPr>
      <t>Actividades de impresión, incluye la impresión litográfica de envases, empaques y embalajes; la impresión en etiquetas o marbetes (por impresión litográfica, fotograbado, flexográfica, entre otros), realizada a cambio de una retribución o por contrata.</t>
    </r>
  </si>
  <si>
    <r>
      <rPr>
        <sz val="10"/>
        <rFont val="Arial"/>
        <family val="2"/>
      </rPr>
      <t>Actividades de impresión, incluye la impresión de tarjetas postales y juegos didácticos, cromos, estampas, naipes, calcomanías, etcétera.</t>
    </r>
  </si>
  <si>
    <r>
      <rPr>
        <sz val="10"/>
        <rFont val="Arial"/>
        <family val="2"/>
      </rPr>
      <t>Actividades de impresión, incluye la impresión directa sobre textiles y prendas de vestir por impresión serigráfica u otras técnicas de impresión similares.</t>
    </r>
  </si>
  <si>
    <r>
      <rPr>
        <sz val="10"/>
        <rFont val="Arial"/>
        <family val="2"/>
      </rPr>
      <t>Fabricación de productos de la refinación del petróleo, incluye la fabricación de briquetas de petróleo; la fabricación de briquetas de hulla (carbón de piedra) y lignito.</t>
    </r>
  </si>
  <si>
    <r>
      <rPr>
        <sz val="10"/>
        <rFont val="Arial"/>
        <family val="2"/>
      </rPr>
      <t>Fabricación de productos de la refinación del petróleo, incluye plantas de asfalto.</t>
    </r>
  </si>
  <si>
    <r>
      <rPr>
        <sz val="10"/>
        <rFont val="Arial"/>
        <family val="2"/>
      </rPr>
      <t xml:space="preserve">Fabricación de sustancias y productos químicos básicos, incluye la fabricación sustancias orgánicas e inorgánicas (excepto ácido nítrico), alcohol etílico, agentes sintéticos, disolventes o diluyentes, agentes avivadores, fluorescentes o como luminóforos, aminas, amidas, nitrilos,
</t>
    </r>
    <r>
      <rPr>
        <sz val="10"/>
        <rFont val="Arial"/>
        <family val="2"/>
      </rPr>
      <t>ácidos, sales orgánicas, metales alcalinos y alcalinotérreos, excepto los mutagénicos y teratogénicos.</t>
    </r>
  </si>
  <si>
    <r>
      <rPr>
        <sz val="10"/>
        <rFont val="Arial"/>
        <family val="2"/>
      </rPr>
      <t xml:space="preserve">Fabricación de sustancias y productos químicos básicos, incluye la fabricación de alcohol carburante a partir de caña de azúcar, cereales, hortalizas, raíces, tubérculos o a partir de otra fuente vegetal, de alcohol etílico no desnaturalizado (potable), fabricación de alcohol etílico
</t>
    </r>
    <r>
      <rPr>
        <sz val="10"/>
        <rFont val="Arial"/>
        <family val="2"/>
      </rPr>
      <t>desnaturalizado (impotable) de cualquier concentración.</t>
    </r>
  </si>
  <si>
    <r>
      <rPr>
        <sz val="10"/>
        <rFont val="Arial"/>
        <family val="2"/>
      </rPr>
      <t xml:space="preserve">Fabricación de sustancias y productos químicos básicos, incluye la producción de sustancias y productos químicos mediante procesos biotecnológicos y la fabricación de desinfectantes para el hogar, la
</t>
    </r>
    <r>
      <rPr>
        <sz val="10"/>
        <rFont val="Arial"/>
        <family val="2"/>
      </rPr>
      <t>industria y uso agropecuario.</t>
    </r>
  </si>
  <si>
    <r>
      <rPr>
        <sz val="10"/>
        <rFont val="Arial"/>
        <family val="2"/>
      </rPr>
      <t xml:space="preserve">Fabricación de sustancias y productos químicos básicos, incluye la fabricación de gases industriales, gases inorgánicos comprimidos, gases licuados y gases medicinales como oxígeno, nitrógeno y gases halógenos como el cloro y el flúor; gases refrigerantes producidos a partir de hidrocarburos como los freones; gas carbónico (hielo seco), aire líquido o
</t>
    </r>
    <r>
      <rPr>
        <sz val="10"/>
        <rFont val="Arial"/>
        <family val="2"/>
      </rPr>
      <t>comprimido, mezclas de estos gases con aplicaciones específicas y gases aislantes.</t>
    </r>
  </si>
  <si>
    <r>
      <rPr>
        <sz val="10"/>
        <rFont val="Arial"/>
        <family val="2"/>
      </rPr>
      <t>Fabricación de abonos y compuestos inorgánicos nitrogenados, incluye la producción de abonos puros mezclados o compuestos: nitrogenados, fosfáticos y potásicos, elaborados mediante mezcla de minerales, sales y productos químicos inorgánicos, como los fosfatos (triamónico, de hierro, de magnesio).</t>
    </r>
  </si>
  <si>
    <r>
      <rPr>
        <sz val="10"/>
        <rFont val="Arial"/>
        <family val="2"/>
      </rPr>
      <t xml:space="preserve">Fabricación de abonos y compuestos inorgánicos nitrogenados , como el amoníaco y derivados como cloruro de amonio, sulfatos y carbonatos de amonio; ácido nítrico y sulfonítrico y sus sales como los nitratos y nitritos de potasio; La urea, fosfatos naturales crudos y sales de potasio naturales crudas., incluye la fabricación de otros productos utilizados como fertilizantes; La fabricación de otros productos utilizados como fertilizantes; por ejemplo, los superfosfatos; La fabricación de sustratos hechos principalmente de turba; La fabricación de sustratos hechos de mezclas de
</t>
    </r>
    <r>
      <rPr>
        <sz val="10"/>
        <rFont val="Arial"/>
        <family val="2"/>
      </rPr>
      <t>tierra natural, arena, arcilla y minerales.</t>
    </r>
  </si>
  <si>
    <r>
      <rPr>
        <sz val="10"/>
        <rFont val="Arial"/>
        <family val="2"/>
      </rPr>
      <t xml:space="preserve">Fabricación de pinturas, barnices y revestimientos similares, tintas para impresión y masillas, incluye la fabricación de pinturas, barnices, esmaltes o lacas; compuestos para calafatear (rellenar o sellar), o preparados similares no refractarios para relleno como las masillas para pegar vidrios, para obturar grietas o fisuras diversas (excepto los pegantes y adhesivos generalmente a base de oxicloruros de zinc y magnesio, a base de azufre,
</t>
    </r>
    <r>
      <rPr>
        <sz val="10"/>
        <rFont val="Arial"/>
        <family val="2"/>
      </rPr>
      <t>de yeso o de materiales plásticos y de caucho).</t>
    </r>
  </si>
  <si>
    <r>
      <rPr>
        <sz val="10"/>
        <rFont val="Arial"/>
        <family val="2"/>
      </rPr>
      <t xml:space="preserve">Fabricación de pinturas, barnices, esmaltes o lacas y revestimientos similares, tintas para impresión y masillas, incluye la fabricación de masillas, disolventes y diluyentes orgánicos n.c.p. que se utilizan para mejorar la viscosidad y facilitar la homogeneización de las pinturas y removedores de pinturas; La fabricación de esmaltes vitrificables, barnices para vidriar, enlucidos cerámicos o preparados similares utilizados en la industria de la cerámica, los esmaltes y el vidrio. Los esmaltes y barnices se refieren a mezclas utilizadas para vitrificación de elementos cerámicos
</t>
    </r>
    <r>
      <rPr>
        <sz val="10"/>
        <rFont val="Arial"/>
        <family val="2"/>
      </rPr>
      <t>ya preparados, sin ningún tipo de pigmento.</t>
    </r>
  </si>
  <si>
    <r>
      <rPr>
        <sz val="10"/>
        <rFont val="Arial"/>
        <family val="2"/>
      </rPr>
      <t xml:space="preserve">Fabricación de otros productos químicos n.c.p., incluye la fabricación de fósforos y cerillas, bengalas de señales, dispositivos para señalización y demás artículos similares como cohetes, de productos para tratamiento de aguas, de sustancias para el acabado de productos textiles, de preparaciones para mejorar las propiedades del papel, de reactivos compuestos para análisis de laboratorio, de preparados químicos de usos
</t>
    </r>
    <r>
      <rPr>
        <sz val="10"/>
        <rFont val="Arial"/>
        <family val="2"/>
      </rPr>
      <t>fotográficos y preparaciones para destapar cañerías.</t>
    </r>
  </si>
  <si>
    <r>
      <rPr>
        <sz val="10"/>
        <rFont val="Arial"/>
        <family val="2"/>
      </rPr>
      <t xml:space="preserve">Fabricación de otros productos químicos n.c.p., incluye la extracción y refinación de aceites esenciales y resinoides, la fabricación de aceites y
</t>
    </r>
    <r>
      <rPr>
        <sz val="10"/>
        <rFont val="Arial"/>
        <family val="2"/>
      </rPr>
      <t>grasas modificadas químicamente.</t>
    </r>
  </si>
  <si>
    <r>
      <rPr>
        <sz val="10"/>
        <rFont val="Arial"/>
        <family val="2"/>
      </rPr>
      <t xml:space="preserve">Fabricación de otros productos químicos n.c.p., incluye la fabricación de
</t>
    </r>
    <r>
      <rPr>
        <sz val="10"/>
        <rFont val="Arial"/>
        <family val="2"/>
      </rPr>
      <t>productos para el acabado del cuero, preparaciones mordientes, para el teñido, preparaciones ignífugas, fijadores del color.</t>
    </r>
  </si>
  <si>
    <r>
      <rPr>
        <sz val="10"/>
        <rFont val="Arial"/>
        <family val="2"/>
      </rPr>
      <t>Fabricación de otros productos químicos n.c.p., incluye la fabricación de aditivos para aceites lubricantes: antidesgaste, antioxidantes, antiespumantes, anticorrosivos, antiherrumbre, estabilizantes, adherentes, preparaciones plastificantes, etcétera., la fabricación de líquidos para frenos hidráulicos.</t>
    </r>
  </si>
  <si>
    <r>
      <rPr>
        <sz val="10"/>
        <rFont val="Arial"/>
        <family val="2"/>
      </rPr>
      <t>Fabricación de otros productos químicos n.c.p., incluye la fabricación de catalizadores, intercambiadores iónicos, productos para el acabado del cuero como ligantes, aditivos para concreto, impermeabilizantes, estabilizantes, adherente, antiincrustantes para calderas, lubricantes, constituidos por ceras emulsionantes resinosas.</t>
    </r>
  </si>
  <si>
    <r>
      <rPr>
        <sz val="10"/>
        <rFont val="Arial"/>
        <family val="2"/>
      </rPr>
      <t>Fabricación de otros productos químicos n.c.p., incluye la fabricación de reactivos compuestos para análisis químico, diagnóstico y análisis de laboratorio, para tratamiento de aguas y otros productos químicos de uso industrial, usos fotográficos.</t>
    </r>
  </si>
  <si>
    <r>
      <rPr>
        <sz val="10"/>
        <rFont val="Arial"/>
        <family val="2"/>
      </rPr>
      <t>Fabricación de otros productos químicos n.c.p., incluye la producción de biodiesel a partir del aceite refinado de palma africana o a partir de cualquier otra fuente vegetal.</t>
    </r>
  </si>
  <si>
    <r>
      <rPr>
        <sz val="10"/>
        <rFont val="Arial"/>
        <family val="2"/>
      </rPr>
      <t xml:space="preserve">Fabricación de llantas y neumáticos de caucho, incluye la fabricación de llantas y neumáticos de caucho para todo tipo de vehículos, equipo o maquinaria móvil, las llantas neumáticas y las llantas sólidas o mullidas; la fabricación de llantas para aeronaves, máquinas excavadoras, juguetes,
</t>
    </r>
    <r>
      <rPr>
        <sz val="10"/>
        <rFont val="Arial"/>
        <family val="2"/>
      </rPr>
      <t>muebles y para otros usos.</t>
    </r>
  </si>
  <si>
    <r>
      <rPr>
        <sz val="10"/>
        <rFont val="Arial"/>
        <family val="2"/>
      </rPr>
      <t xml:space="preserve">Fabricación de llantas y neumáticos de caucho, incluye la fabricación de partes de llantas tales como bandas de rodamiento intercambiables y fajas de protección del neumático; La fabricación de tiras (perfiles sin vulcanizar)
</t>
    </r>
    <r>
      <rPr>
        <sz val="10"/>
        <rFont val="Arial"/>
        <family val="2"/>
      </rPr>
      <t>para el reencauche de llantas; La fabricación de neumáticos (cámara de aire) para llantas.</t>
    </r>
  </si>
  <si>
    <r>
      <rPr>
        <sz val="10"/>
        <rFont val="Arial"/>
        <family val="2"/>
      </rPr>
      <t xml:space="preserve">Reencauche de llantas usadas, incluye el reencauche de llantas de caucho para todo tipo de vehículos, aeronaves, equipo y maquinaria móvil para uso agrícola, industrial y minero; y la sustitución de bandas de rodamiento
</t>
    </r>
    <r>
      <rPr>
        <sz val="10"/>
        <rFont val="Arial"/>
        <family val="2"/>
      </rPr>
      <t>para todo tipo de llantas usadas.</t>
    </r>
  </si>
  <si>
    <r>
      <rPr>
        <sz val="10"/>
        <rFont val="Arial"/>
        <family val="2"/>
      </rPr>
      <t xml:space="preserve">Fabricación de formas básicas de caucho y otros productos de caucho n.c.p., incluye la fabricación de formas básicas tales como planchas, láminas, varillas, tiras, barras, mangueras de caucho, bandas transportadoras, correas, cintas de transmisión, perfiles y tubos, la fabricación de partes para calzado de caucho (tacones, suelas y otras partes de caucho para botas y zapatos) que son materia prima para la
</t>
    </r>
    <r>
      <rPr>
        <sz val="10"/>
        <rFont val="Arial"/>
        <family val="2"/>
      </rPr>
      <t>producción de diferentes artículos de caucho.</t>
    </r>
  </si>
  <si>
    <r>
      <rPr>
        <sz val="10"/>
        <rFont val="Arial"/>
        <family val="2"/>
      </rPr>
      <t xml:space="preserve">Fabricación de formas básicas de caucho y otros productos de caucho, n.c.p., incluye fabricación de hule, de tejidos textiles impregnados, revestidos, recubiertos o laminados con caucho, el encauchado de hilados
</t>
    </r>
    <r>
      <rPr>
        <sz val="10"/>
        <rFont val="Arial"/>
        <family val="2"/>
      </rPr>
      <t>y tejidos en los que este material es el componente principal.</t>
    </r>
  </si>
  <si>
    <r>
      <rPr>
        <sz val="10"/>
        <rFont val="Arial"/>
        <family val="2"/>
      </rPr>
      <t xml:space="preserve">Fabricación de formas básicas de plástico, incluye la elaboración del plástico en formas básicas tales como: monofilamentos (de dimensión transversal mayor a 1 mm), planchas, láminas, barras, varillas, perfiles, películas, hojas, tiras, tubos, mangueras, formas planas, sean autoadhesivas o no; plástico celular (espumado), cintas de señalización y detención de seguridad de material plástico; bloques de forma geométrica regular incluso impresos, sin cortar o simplemente cortados de forma rectangular; La fabricación de etiquetas de material plástico sin impresión,
</t>
    </r>
    <r>
      <rPr>
        <sz val="10"/>
        <rFont val="Arial"/>
        <family val="2"/>
      </rPr>
      <t>sean autoadhesivas o no.</t>
    </r>
  </si>
  <si>
    <r>
      <rPr>
        <sz val="10"/>
        <rFont val="Arial"/>
        <family val="2"/>
      </rPr>
      <t xml:space="preserve">Fabricación de vidrio y productos de vidrio, incluye la fabricación de vidrio de seguridad constituido por vidrio templado o laminado; incluidos los conformados para parabrisas, ventanas, etcétera; o formado por hojas encoladas; grabados en vidrios, restauración de vitrales; emplomados, bloques de vidrio para pavimentar y de unidades aislantes de vidrio de capa múltiple y la fabricación de artículos de vidrio obtenidos por prensado o moldeado utilizados en la construcción, por ejemplo, baldosas de vidrio; recipientes de vidrio, incluso tapas, tapones y artículos de cierre; las bombas de vidrio para recipientes aislantes; artículos de vidrio para la
</t>
    </r>
    <r>
      <rPr>
        <sz val="10"/>
        <rFont val="Arial"/>
        <family val="2"/>
      </rPr>
      <t>cocina y para la mesa, por ejemplo, vasos y otros artículos domésticos de vidrio o cristal.</t>
    </r>
  </si>
  <si>
    <r>
      <rPr>
        <sz val="10"/>
        <rFont val="Arial"/>
        <family val="2"/>
      </rPr>
      <t xml:space="preserve">Fabricación de vidrio y productos de vidrio, incluye la fabricación de vidrios para relojes y análogos; vidrio óptico y piezas de vidrio óptico sin trabajar ópticamente; piezas de vidrio utilizadas en bisutería entre ellas joyas de fantasía como imitaciones de perlas finas y de coral; figuras y adornos de
</t>
    </r>
    <r>
      <rPr>
        <sz val="10"/>
        <rFont val="Arial"/>
        <family val="2"/>
      </rPr>
      <t>vidrio, grifos, llaves de paso, válvulas y artefactos similares de vidrio.</t>
    </r>
  </si>
  <si>
    <r>
      <rPr>
        <sz val="10"/>
        <rFont val="Arial"/>
        <family val="2"/>
      </rPr>
      <t xml:space="preserve">Fabricación de productos refractarios, incluye la fabricación de productos de cerámica resistentes a elevadas temperaturas, por ejemplo, retortas, crisoles, muflas para la industria metalúrgica y química, etc.; cerámica para aislamiento térmico o acústico mediante el moldeado y la cochura de tierras silíceas fósiles, es decir, rocas formadas por restos de caparazones
</t>
    </r>
    <r>
      <rPr>
        <sz val="10"/>
        <rFont val="Arial"/>
        <family val="2"/>
      </rPr>
      <t>de infusorios fósiles (diatomeas); artículos refractarios que contengan magnesita, dolomita o cromita.</t>
    </r>
  </si>
  <si>
    <r>
      <rPr>
        <sz val="10"/>
        <rFont val="Arial"/>
        <family val="2"/>
      </rPr>
      <t xml:space="preserve">Fabricación de productos refractarios, incluye la fabricación de morteros, hormigones y cementos refractarios constituidos por preparaciones de materiales específicos como dolomita, tierras especiales, etc., en proporciones definidas, mezclados con un aglomerante; utilizados posteriormente en el revestimiento interno de hornos y demás equipos sometidos a altas temperaturas; de ladrillos, bloques, losetas y otros
</t>
    </r>
    <r>
      <rPr>
        <sz val="10"/>
        <rFont val="Arial"/>
        <family val="2"/>
      </rPr>
      <t>artículos similares de cerámica refractaria.</t>
    </r>
  </si>
  <si>
    <r>
      <rPr>
        <sz val="10"/>
        <rFont val="Arial"/>
        <family val="2"/>
      </rPr>
      <t xml:space="preserve">Fabricación de materiales de arcilla para la construcción, incluye la fabricación industrial o artesanal de materiales de cerámica no refractaria para la construcción, tales como: ladrillos, bloques para pisos, tejas, tubos de chimeneas etc.; baldosas y losas para pavimentos, losetas, azulejos para la pared o para cañones de chimeneas, cubos de mosaico y productos de cerámica esmaltados o no; artefactos sanitarios de cerámica por ejemplo: lavabos, bañeras, bidés, inodoros y demás artículos de cerámica para uso en construcción; tubos, conductos, canalones y
</t>
    </r>
    <r>
      <rPr>
        <sz val="10"/>
        <rFont val="Arial"/>
        <family val="2"/>
      </rPr>
      <t>accesorios para tuberías de cerámica; bloques para pisos de arcilla cocida.</t>
    </r>
  </si>
  <si>
    <r>
      <rPr>
        <sz val="10"/>
        <rFont val="Arial"/>
        <family val="2"/>
      </rPr>
      <t xml:space="preserve">Fabricación de otros productos de cerámica y porcelana, incluye la fabricación de vajillas y otros artículos utilizados con fines domésticos o de aseo, estatuillas, muebles de cerámica y otros artículos ornamentales de
</t>
    </r>
    <r>
      <rPr>
        <sz val="10"/>
        <rFont val="Arial"/>
        <family val="2"/>
      </rPr>
      <t>cerámica.</t>
    </r>
  </si>
  <si>
    <r>
      <rPr>
        <sz val="10"/>
        <rFont val="Arial"/>
        <family val="2"/>
      </rPr>
      <t xml:space="preserve">Fabricación de otros productos de cerámica y porcelana, incluye a fabricación de aparatos y utensilios de cerámica para laboratorio e
</t>
    </r>
    <r>
      <rPr>
        <sz val="10"/>
        <rFont val="Arial"/>
        <family val="2"/>
      </rPr>
      <t>industria química, industria general y agricultura, imanes cerámicos y de ferrita.</t>
    </r>
  </si>
  <si>
    <r>
      <rPr>
        <sz val="10"/>
        <rFont val="Arial"/>
        <family val="2"/>
      </rPr>
      <t>Fabricación de otros productos de cerámica y porcelana, incluye artículos de porcelana, loza, piedra o arcilla o de alfarería común: vasijas, tarros de cerámica y artículos similares.</t>
    </r>
  </si>
  <si>
    <r>
      <rPr>
        <sz val="10"/>
        <rFont val="Arial"/>
        <family val="2"/>
      </rPr>
      <t>Fabricación de otros productos de cerámica y porcelana, incluye la fabricación de aisladores eléctricos de cerámica, grifos, llaves de paso, válvulas y artículos similares de materiales de cerámica.</t>
    </r>
  </si>
  <si>
    <r>
      <rPr>
        <sz val="10"/>
        <rFont val="Arial"/>
        <family val="2"/>
      </rPr>
      <t>Fabricación de otros productos de cerámica y porcelana, incluye la fabricación de productos de cerámica no refractaria diferentes a aquellos que se utilizan para uso estructural.</t>
    </r>
  </si>
  <si>
    <r>
      <rPr>
        <sz val="10"/>
        <rFont val="Arial"/>
        <family val="2"/>
      </rPr>
      <t>Fabricación de otros productos de cerámica y porcelana, incluye la fabricación de productos de cerámica n.c.p.</t>
    </r>
  </si>
  <si>
    <r>
      <rPr>
        <sz val="10"/>
        <rFont val="Arial"/>
        <family val="2"/>
      </rPr>
      <t xml:space="preserve">Fabricación de artículos de hormigón, cemento y yeso, incluye la fabricación de componentes estructurales prefabricados de cemento, yeso, hormigón o piedra artificial para obras de construcción o de ingeniería civil; materiales y artículos prefabricados de hormigón, cemento, yeso o piedra
</t>
    </r>
    <r>
      <rPr>
        <sz val="10"/>
        <rFont val="Arial"/>
        <family val="2"/>
      </rPr>
      <t>artificial utilizados en la construcción como losetas, losas, baldosas, ladrillos, planchas, láminas, tableros, tubos, postes, etc.</t>
    </r>
  </si>
  <si>
    <r>
      <rPr>
        <sz val="10"/>
        <rFont val="Arial"/>
        <family val="2"/>
      </rPr>
      <t xml:space="preserve">Fabricación de artículos de hormigón, cemento y yeso, incluye la fabricación de mezclas preparadas y secas para la elaboración de
</t>
    </r>
    <r>
      <rPr>
        <sz val="10"/>
        <rFont val="Arial"/>
        <family val="2"/>
      </rPr>
      <t>hormigón y mortero constituidas por arena, piedra, sustancia aglomerante (cemento) y agua; morteros en polvo.</t>
    </r>
  </si>
  <si>
    <r>
      <rPr>
        <sz val="10"/>
        <rFont val="Arial"/>
        <family val="2"/>
      </rPr>
      <t>Fabricación de artículos de hormigón, cemento y yeso, incluye la fabricación de materiales de construcción compuestos de sustancias vegetales (lana de madera, paja, cañas, juncos), aglomeradas con cemento, yeso u otro aglutinante mineral.</t>
    </r>
  </si>
  <si>
    <r>
      <rPr>
        <sz val="10"/>
        <rFont val="Arial"/>
        <family val="2"/>
      </rPr>
      <t xml:space="preserve">Fabricación de artículos de hormigón, cemento y yeso, incluye la fabricación de otros artículos de hormigón, cemento y yeso tales como
</t>
    </r>
    <r>
      <rPr>
        <sz val="10"/>
        <rFont val="Arial"/>
        <family val="2"/>
      </rPr>
      <t>estatuas, muebles, bajorrelieves y altorrelieves, jarrones, macetas, etc.; artículos de hormigón no refractario.</t>
    </r>
  </si>
  <si>
    <r>
      <rPr>
        <sz val="10"/>
        <rFont val="Arial"/>
        <family val="2"/>
      </rPr>
      <t xml:space="preserve">Fabricación de otros productos minerales no metálicos n.c.p., incluye la fabricación de artículos de asfalto o de materiales similares como, por ejemplo, losas, losetas, ladrillos, adhesivos a base de asfalto, brea de alquitrán de hulla, etc.; productos de fibras de grafito y carbón (excepto electrodos y productos para aplicaciones eléctricas); artículos elaborados con otras sustancias minerales no clasificadas en otra parte, incluso mica labrada y artículos de mica, de turba o de grafito (que no sean artículos
</t>
    </r>
    <r>
      <rPr>
        <sz val="10"/>
        <rFont val="Arial"/>
        <family val="2"/>
      </rPr>
      <t>eléctricos) o de otras sustancias minerales.</t>
    </r>
  </si>
  <si>
    <r>
      <rPr>
        <sz val="10"/>
        <rFont val="Arial"/>
        <family val="2"/>
      </rPr>
      <t xml:space="preserve">Industrias básicas de otros metales no ferrosos, incluye la fabricación de productos de metales comunes no ferrosos mediante laminado, trefilado, estirado o extrusión, tales como: hojas, planchas, tiras, barras, varillas, perfiles, alambres, tubos, tuberías y accesorios para tubos o tuberías, la obtención de polvos, gránulos y escamas de metales no ferrosos a partir de estos procesos; producción de aleaciones de metales comunes como: aluminio, plomo, cinc, estaño, cobre, cromo, manganeso, níquel etc.;
</t>
    </r>
    <r>
      <rPr>
        <sz val="10"/>
        <rFont val="Arial"/>
        <family val="2"/>
      </rPr>
      <t>semiproductos de metales comunes.</t>
    </r>
  </si>
  <si>
    <r>
      <rPr>
        <sz val="10"/>
        <rFont val="Arial"/>
        <family val="2"/>
      </rPr>
      <t xml:space="preserve">Industrias básicas de otros metales no ferrosos, incluye la fabricación de papel aluminio a partir de láminas de aluminio como componente primario;
</t>
    </r>
    <r>
      <rPr>
        <sz val="10"/>
        <rFont val="Arial"/>
        <family val="2"/>
      </rPr>
      <t>contrachapados de hojas delgadas en donde predomine el aluminio; producción de alambre o láminas para fusibles.</t>
    </r>
  </si>
  <si>
    <r>
      <rPr>
        <sz val="10"/>
        <rFont val="Arial"/>
        <family val="2"/>
      </rPr>
      <t>Tratamiento y revestimiento de metales; mecanizado, incluye las actividades de anodizado, enchapado, pulimiento, cromado, cincado, galvanizado (electroplateado), bicromatizado, sulfatado, pavonado, entre otros, son procesos en los que se deposita otro metal sobre una superficie metálica y mediante la aplicación de corriente eléctrica se le confieren propiedades específicas de acabado.</t>
    </r>
  </si>
  <si>
    <r>
      <rPr>
        <sz val="10"/>
        <rFont val="Arial"/>
        <family val="2"/>
      </rPr>
      <t xml:space="preserve">Tratamiento y revestimiento de metales; mecanizado, incluye los tratamientos térmicos de metales (temple, recocido, revenido, entre otros)
</t>
    </r>
    <r>
      <rPr>
        <sz val="10"/>
        <rFont val="Arial"/>
        <family val="2"/>
      </rPr>
      <t>excepto cuando hacen parte de las actividades desarrolladas para la obtención de productos metálicos de fundición.</t>
    </r>
  </si>
  <si>
    <r>
      <rPr>
        <sz val="10"/>
        <rFont val="Arial"/>
        <family val="2"/>
      </rPr>
      <t xml:space="preserve">Fabricación de artículos de cuchillería, herramientas de mano y artículos de ferretería, incluye la fabricación de cuchillos y navajas, artículos de cuchillería, hojas de afeitar, tijeras, cucharas, tenedores, cucharones, alicates, sierras, destornilladores, herrajes y de herrería en general, la fabricación de sierras manuales, serruchos y seguetas; hojas para sierras, incluso sierras circulares y de cadena, cuchillas y cizallas para máquinas o para aparatos mecánicos, la fabricación de herramientas de herrería, incluso machos de forja y yunques; tornos de banco, lámparas de soldar y
</t>
    </r>
    <r>
      <rPr>
        <sz val="10"/>
        <rFont val="Arial"/>
        <family val="2"/>
      </rPr>
      <t>herramientas similares.</t>
    </r>
  </si>
  <si>
    <r>
      <rPr>
        <sz val="10"/>
        <rFont val="Arial"/>
        <family val="2"/>
      </rPr>
      <t>Fabricación de artículos de cuchillería, herramientas de mano y artículos de ferretería, incluye la fabricación de espadas, bayonetas y armas similares.</t>
    </r>
  </si>
  <si>
    <r>
      <rPr>
        <sz val="10"/>
        <rFont val="Arial"/>
        <family val="2"/>
      </rPr>
      <t xml:space="preserve">Fabricación de otros productos elaborados de metal n.c.p. incluye la fabricación de recipientes utilizados para el envase y transporte de mercancías, latas para productos alimenticios, barriles, tambores, bidones, tarros, cajas, entre otros, incluidos los de capacidad superior a 300 L., bolsas o envoltorios metálicos, talleres de ornamentación en hierro, de herrerías, cobrerías, termos de metal, jarros y botellas de metal,
</t>
    </r>
    <r>
      <rPr>
        <sz val="10"/>
        <rFont val="Arial"/>
        <family val="2"/>
      </rPr>
      <t>fabricación mecanizada de recipientes de lata.</t>
    </r>
  </si>
  <si>
    <r>
      <rPr>
        <sz val="10"/>
        <rFont val="Arial"/>
        <family val="2"/>
      </rPr>
      <t xml:space="preserve">Fabricación de otros productos elaborados de metal n.c.p. incluye la fabricación de sujetadores hechos de metal: clavos, remaches, tachuelas, alfileres, grapas, arandelas y productos similares sin rosca. La fabricación de productos de tornillería: tuercas, pernos, tornillos y productos roscados y no roscados. La fabricación de cables de metal, trenzas y artículos similares de hierro, acero, aluminio o cobre, aislados o no, pero no aptos para conducir electricidad. La fabricación de productos metálicos hechos con alta precisión en tornos revólver o automáticos. La fabricación de muelles, incluso muelles semiacabados de uso general, excepto muelles para relojes (muelles de ballesta, muelles helicoidales, barras de torsión,
</t>
    </r>
    <r>
      <rPr>
        <sz val="10"/>
        <rFont val="Arial"/>
        <family val="2"/>
      </rPr>
      <t>hojas para muelles, entre otros).</t>
    </r>
  </si>
  <si>
    <r>
      <rPr>
        <sz val="10"/>
        <rFont val="Arial"/>
        <family val="2"/>
      </rPr>
      <t xml:space="preserve">Fabricación de otros productos elaborados de metal n.c.p. incluye la elaboración de vajillas de mesa de metales comunes, incluidas las enchapadas con metales preciosos, sartenes, cacerolas y otros utensilios de cocina. La fabricación de pequeños aparatos de cocina accionados a mano para preparar, aderezar, acondicionar o servir alimentos. La fabricación de utensilios de mesa y cocina no eléctricos, por ejemplo: sartenes y cacerolas. La fabricación de baterías de cocina (ej.: recipientes para hervir el agua), esponjillas metálicas, fabricación de artículos sanitarios de metal como por ejemplo, bañeras, pilas, platones, lavabos y
</t>
    </r>
    <r>
      <rPr>
        <sz val="10"/>
        <rFont val="Arial"/>
        <family val="2"/>
      </rPr>
      <t>otros artículos sanitarios y de aseo, esmaltados o no.</t>
    </r>
  </si>
  <si>
    <r>
      <rPr>
        <sz val="10"/>
        <rFont val="Arial"/>
        <family val="2"/>
      </rPr>
      <t xml:space="preserve">Fabricación de otros productos elaborados de metal n.c.p. incluye la fabricación de herramientas mecánicas simples de medición elaboradas en metal, pesas de metal usadas para el levantamiento de pesas, imanes metálicos permanentes, fabricación de material fijo, piezas ensambladas y
</t>
    </r>
    <r>
      <rPr>
        <sz val="10"/>
        <rFont val="Arial"/>
        <family val="2"/>
      </rPr>
      <t>de aparatos de señalización de vías férreas, fabricación de vallas, avisos y similares de metal, excepto las iluminadas.</t>
    </r>
  </si>
  <si>
    <r>
      <rPr>
        <sz val="10"/>
        <rFont val="Arial"/>
        <family val="2"/>
      </rPr>
      <t xml:space="preserve">La fabricación de otros artículos de metal no clasificados en otra parte, como por ejemplo, cadenas (excepto cadenas de transmisión de potencia), hélices para barcos y palas para hélices, anclas, campanas, marcos para fotos o cuadros, tubos y cajas colapsibles, cierres, hebillas, corchetes, almohadillas metálicas para fregar, señales de tránsito y artículos similares, cualquiera que sea el metal utilizado, excepto metales preciosos, artículos de metal para órganos y pianos, trofeos y estatuillas utilizadas en metales comunes para decoración interior, mangos y estructuras de metal
</t>
    </r>
    <r>
      <rPr>
        <sz val="10"/>
        <rFont val="Arial"/>
        <family val="2"/>
      </rPr>
      <t>para paraguas, peines y rulos de metal u otros similares.</t>
    </r>
  </si>
  <si>
    <r>
      <rPr>
        <sz val="10"/>
        <rFont val="Arial"/>
        <family val="2"/>
      </rPr>
      <t xml:space="preserve">Fabricación de computadoras y de equipo periférico, incluye la fabricación y/o ensamble de computadoras centrales, computadores analógicos, unidades de discos ópticos (CD-RW, CD-ROM, DVD-ROM, DVD-RW, Blu- ray Disc y similares), de unidades de discos magnéticos, memorias SD y memorias USB, y otros dispositivos de almacenamiento, permanente de datos a base de semiconductores; fabricación de escáner, lectores de tarjetas inteligentes, cascos de realidad virtual y de proyectores multimedia (video beam), terminales como cajeros automáticos; terminales de puntos
</t>
    </r>
    <r>
      <rPr>
        <sz val="10"/>
        <rFont val="Arial"/>
        <family val="2"/>
      </rPr>
      <t>de venta, no operados mecánicamente.</t>
    </r>
  </si>
  <si>
    <r>
      <rPr>
        <sz val="10"/>
        <rFont val="Arial"/>
        <family val="2"/>
      </rPr>
      <t xml:space="preserve">Fabricación de pilas, baterías y acumuladores eléctricos, incluye la fabricación de pilas recargables (acumuladores) y no recargables (pila eléctrica), la fabricación de pilas y baterías eléctricas: pilas de dióxido de manganeso, óxido de mercurio, óxido de plata u otro material; reconstrucción de baterías para automotores; baterías de ácido de plomo, níquel-hierro, níquel-cadmio, níquel e hidruro metálico, litio, pilas secas y
</t>
    </r>
    <r>
      <rPr>
        <sz val="10"/>
        <rFont val="Arial"/>
        <family val="2"/>
      </rPr>
      <t>pilas húmedas.</t>
    </r>
  </si>
  <si>
    <r>
      <rPr>
        <sz val="10"/>
        <rFont val="Arial"/>
        <family val="2"/>
      </rPr>
      <t xml:space="preserve">Fabricación de pilas, baterías y acumuladores eléctricos, incluye la fabricación de acumuladores eléctricos, incluso partes de acumuladores tales como separadores, contenedores, tapas, placas y rejillas de plomo; acumuladores de plomo-ácido, níquel-hierro, níquel-cadmio o de otro tipo como, por ejemplo, baterías para automotores y reconstrucción de baterías
</t>
    </r>
    <r>
      <rPr>
        <sz val="10"/>
        <rFont val="Arial"/>
        <family val="2"/>
      </rPr>
      <t>para automotores.</t>
    </r>
  </si>
  <si>
    <r>
      <rPr>
        <sz val="10"/>
        <rFont val="Arial"/>
        <family val="2"/>
      </rPr>
      <t xml:space="preserve">Fabricación de hilos y cables eléctricos y de fibra óptica, incluye la fabricación de hilos y cables (incluidos los cables coaxiales) recubiertos con material aislante, cables de fibra óptica recubiertos individualmente de material aislado, para la transmisión de datos codificados
</t>
    </r>
    <r>
      <rPr>
        <sz val="10"/>
        <rFont val="Arial"/>
        <family val="2"/>
      </rPr>
      <t>(telecomunicaciones, video control de datos, entre otros) o la transmisión de imágenes en directo.</t>
    </r>
  </si>
  <si>
    <r>
      <rPr>
        <sz val="10"/>
        <rFont val="Arial"/>
        <family val="2"/>
      </rPr>
      <t>Fabricación de equipos eléctricos de iluminación, incluye la fabricación e instalación de avisos y carteles iluminados, placas de matrícula iluminadas y otros anuncios similares y de equipos de iluminación para carretera (excepto semáforos).</t>
    </r>
  </si>
  <si>
    <r>
      <rPr>
        <sz val="10"/>
        <rFont val="Arial"/>
        <family val="2"/>
      </rPr>
      <t xml:space="preserve">Fabricación de aparatos de uso doméstico, incluye fabricación de máquinas de lavar y secar, secadoras, refrigeradores, congeladores, equipo de lavandería, aspiradoras, lavaplatos, aparatos para preparar o elaborar alimentos; aparatos termoeléctricos de uso doméstico como: calentadores de agua, mantas eléctricas, calentadores de ambiente y ventiladores de uso doméstico, hornos eléctricos, hornos microondas, cocinillas eléctricas, planchas de cocinar, tostadores, cafeteras o teteras,
</t>
    </r>
    <r>
      <rPr>
        <sz val="10"/>
        <rFont val="Arial"/>
        <family val="2"/>
      </rPr>
      <t>sartenes, asadores, parrillas, tapas, y resistencias eléctricas para calefacción; trituradores de desperdicios y similares.</t>
    </r>
  </si>
  <si>
    <r>
      <rPr>
        <sz val="10"/>
        <rFont val="Arial"/>
        <family val="2"/>
      </rPr>
      <t>Fabricación de motores, turbinas y partes para motores de combustión interna, incluye la fabricación de motores de combustión interna y partes para todo tipo de motores de combustión interna.</t>
    </r>
  </si>
  <si>
    <r>
      <rPr>
        <sz val="10"/>
        <rFont val="Arial"/>
        <family val="2"/>
      </rPr>
      <t xml:space="preserve">Fabricación de motores, turbinas y partes para motores de combustión interna, incluye la reconstrucción de los motores de combustión interna; la fabricación de motores de combustión interna con émbolos de movimiento rectilíneo o rotativo, y de encendido por chispa eléctrica o por compresión, para usos móviles o estacionarios distintos del de propulsión de vehículos automotores o aeronaves tales como: motores marinos, motores fuera de borda, motores para locomotoras, motores para tractores y motores para
</t>
    </r>
    <r>
      <rPr>
        <sz val="10"/>
        <rFont val="Arial"/>
        <family val="2"/>
      </rPr>
      <t>maquinaria agropecuaria, industrial y forestal.</t>
    </r>
  </si>
  <si>
    <r>
      <rPr>
        <sz val="10"/>
        <rFont val="Arial"/>
        <family val="2"/>
      </rPr>
      <t xml:space="preserve">Fabricación de hornos, hogares y quemadores industriales incluye la fabricación de hornos, hogares (cámaras de combustión) y quemadores industriales y de laboratorio (muflas); La fabricación de equipo industrial y de laboratorio para calentamiento por inducción y dieléctrico; La fabricación de quemadores e incineradores de combustible líquido, combustible sólido, pulverizado y gas; La fabricación de cargadores mecánicos, parrillas mecánicas, descargadores mecánicos de cenizas y aparatos similares; La fabricación de equipo de calefacción eléctrica, de montaje permanente, para ambientes y piscinas; La fabricación de equipos de calefacción no eléctrica, de montaje permanente, para uso doméstico, tales como calefacción solar, calefacción por vapor, calefacción por petróleo y equipo de hogares y de calefacción similares; La fabricación de hogares eléctricos de tipo doméstico (hogares eléctricos de aire a presión o bombas de calor, etc.), hogares no eléctricos de aire a presión
</t>
    </r>
    <r>
      <rPr>
        <sz val="10"/>
        <rFont val="Arial"/>
        <family val="2"/>
      </rPr>
      <t>domésticos.</t>
    </r>
  </si>
  <si>
    <r>
      <rPr>
        <sz val="10"/>
        <rFont val="Arial"/>
        <family val="2"/>
      </rPr>
      <t xml:space="preserve">Fabricación de maquinaria y equipo de oficina (excepto computadoras y equipo periférico), incluye la fabricación de otro tipo de maquinaria o equipo de oficina: máquinas que clasifican, empaquetan o cuentan monedas; expendedoras automáticas de billetes de banco, máquinas para poner bajo sobre o clasificar la correspondencia; máquinas de sufragio (voto); máquinas sacapuntas, dispensadores de cinta, perforadoras,
</t>
    </r>
    <r>
      <rPr>
        <sz val="10"/>
        <rFont val="Arial"/>
        <family val="2"/>
      </rPr>
      <t>equipo de encuadernado tipo oficina y engrapadoras, etc.</t>
    </r>
  </si>
  <si>
    <r>
      <rPr>
        <sz val="10"/>
        <rFont val="Arial"/>
        <family val="2"/>
      </rPr>
      <t xml:space="preserve">Fabricación de herramientas manuales con motor, incluye la fabricación de herramienta manual, de percusión, por combustión o de aire comprimido
</t>
    </r>
    <r>
      <rPr>
        <sz val="10"/>
        <rFont val="Arial"/>
        <family val="2"/>
      </rPr>
      <t>(neumático) como: martillos mecánicos y neumáticos, remachadoras, engrapadoras y llaves de impacto, etcétera.</t>
    </r>
  </si>
  <si>
    <r>
      <rPr>
        <sz val="10"/>
        <rFont val="Arial"/>
        <family val="2"/>
      </rPr>
      <t xml:space="preserve">Fabricación de maquinaria para la elaboración de alimentos, bebidas y tabaco incluye la fabricación de maquinaria utilizada principalmente en la industria lechera: descremadoras, homogeneizadoras, maquinaria para transformación de la leche (mantequeras, malaxadoras y moldeadoras); maquinaria para hacer quesos (máquinas de homogeneizar, moldear y prensar); maquinaria utilizada principalmente en la industria de la molienda de granos: máquinas para limpiar, seleccionar o clasificar semillas, granos o leguminosas secas (aventadoras, bandas o cintas, cribadoras, separadores ciclónicos, separadores aspiradores, cepilladoras y máquinas similares); máquinas para la trilla; maquinaria para producir harinas, sémolas u otros productos molidos (trituradoras, agramadoras, alimentadoras, cribadoras, depuradoras de afrecho, mezcladoras, descascarilladoras de arroz, partidoras de guisantes, etc.); prensas, trituradoras y máquinas similares utilizadas en la elaboración de vino, sidra, jugos de frutas o bebidas similares, maquinaria y equipo especial para uso en panadería y para preparar macarrones, espaguetis y productos similares: mezcladoras, fraccionadoras y moldeadoras de masa, cortadoras, máquinas para depositar tortas, incluidos los hornos de
</t>
    </r>
    <r>
      <rPr>
        <sz val="10"/>
        <rFont val="Arial"/>
        <family val="2"/>
      </rPr>
      <t>panadería, entre otros.</t>
    </r>
  </si>
  <si>
    <r>
      <rPr>
        <sz val="10"/>
        <rFont val="Arial"/>
        <family val="2"/>
      </rPr>
      <t>Fabricación de maquinaria para la elaboración de alimentos, bebidas y tabaco, incluye la fabricación de maquinaria y equipo para la preparación de tabaco y la elaboración de cigarrillos o cigarros o de tabaco para pipa, tabaco de mascar y rapé.</t>
    </r>
  </si>
  <si>
    <r>
      <rPr>
        <sz val="10"/>
        <rFont val="Arial"/>
        <family val="2"/>
      </rPr>
      <t>Fabricación de maquinaria para la elaboración de alimentos, bebidas y tabaco, incluye la fabricación de maquinaria para la extracción y la preparación de grasas o aceites fijos de origen animal o vegetal.</t>
    </r>
  </si>
  <si>
    <r>
      <rPr>
        <sz val="10"/>
        <rFont val="Arial"/>
        <family val="2"/>
      </rPr>
      <t xml:space="preserve">Fabricación de maquinaria para la elaboración de alimentos, bebidas y tabaco, incluye la fabricación de máquinas y equipos para la elaboración y procesamiento de alimentos no clasificados en otra parte: maquinaria para el procesamiento de cacao, chocolate y productos de confitería; para la fabricación de azúcar; para cervecería; para procesar carne vacuna y aves de corral (máquinas para depilar y desplumar, cortar y aserrar, picar, cortar en cubitos, y machacar carne, etc.); para preparar frutas, nueces, hortalizas y legumbres; para preparar pescado, crustáceos y otros
</t>
    </r>
    <r>
      <rPr>
        <sz val="10"/>
        <rFont val="Arial"/>
        <family val="2"/>
      </rPr>
      <t>productos de mar comestibles. La fabricación de otra maquinaria para la preparación y la elaboración de alimentos y bebidas.</t>
    </r>
  </si>
  <si>
    <r>
      <rPr>
        <sz val="10"/>
        <rFont val="Arial"/>
        <family val="2"/>
      </rPr>
      <t xml:space="preserve">Fabricación de maquinaria para la elaboración de alimentos, bebidas y tabaco, incluye la fabricación de secadores para productos agrícolas y la fabricación de maquinaria para filtrar y depurar alimentos; maquinaria para
</t>
    </r>
    <r>
      <rPr>
        <sz val="10"/>
        <rFont val="Arial"/>
        <family val="2"/>
      </rPr>
      <t>la preparación de comidas en hoteles y restaurantes (cocinas comerciales).</t>
    </r>
  </si>
  <si>
    <r>
      <rPr>
        <sz val="10"/>
        <rFont val="Arial"/>
        <family val="2"/>
      </rPr>
      <t xml:space="preserve">Fabricación de maquinaria para la elaboración de productos textiles, prendas de vestir y cueros, incluye la fabricación de máquinas para extrudir, estirar o cortar fibras, hilados u otros materiales textiles de origen artificial o sintético; para aplicar pasta al tejido, u otro material de base utilizadas en la fabricación de linóleo u otros materiales similares para revestimiento de pisos; de enrollar, desenrollar, plegar, cortar y calar telas; para la serigrafía y el estampado de hilados textiles y prendas de vestir; de máquinas para preparar, curtir y trabajar cueros y pieles incluso depiladoras, descarnadoras; batanes de mazo y de tambor, tundidoras y
</t>
    </r>
    <r>
      <rPr>
        <sz val="10"/>
        <rFont val="Arial"/>
        <family val="2"/>
      </rPr>
      <t>máquinas de acabar, tales como máquinas de cepillar, glasear o granear el cuero.</t>
    </r>
  </si>
  <si>
    <r>
      <rPr>
        <sz val="10"/>
        <rFont val="Arial"/>
        <family val="2"/>
      </rPr>
      <t xml:space="preserve">Fabricación de maquinaria para la elaboración de productos textiles, prendas de vestir y cueros, incluye la fabricación de máquinas de preparación de fibras textiles, hilados, tundidoras y máquinas de acabar, tales como máquinas de cepillar, glasear o granear el cuero; para transformar las mechas en hilos incluso las manuales, de retorcer dos o más hilos para obtener hilos retorcidos y cableados; fabricación de telares manuales. Telares para tejidos de punto (rectilíneos y circulares); máquinas para la manufactura y el acabado del fieltro y de textiles no
</t>
    </r>
    <r>
      <rPr>
        <sz val="10"/>
        <rFont val="Arial"/>
        <family val="2"/>
      </rPr>
      <t>tejidos en piezas o en cortes con formas determinadas, incluso máquinas para la fabricación de sombreros de fieltro.</t>
    </r>
  </si>
  <si>
    <r>
      <rPr>
        <sz val="10"/>
        <rFont val="Arial"/>
        <family val="2"/>
      </rPr>
      <t xml:space="preserve">Fabricación de maquinaria para la elaboración de productos textiles, prendas de vestir y cueros, incluye la fabricación de máquinas para lavar y secar del tipo utilizado en lavandería; máquinas de limpiar en seco; para lavar, blanquear, teñir, aprestar, acabar, revestir e impregnar hilados
</t>
    </r>
    <r>
      <rPr>
        <sz val="10"/>
        <rFont val="Arial"/>
        <family val="2"/>
      </rPr>
      <t>textiles, telas y artículos confeccionados de materiales textiles.</t>
    </r>
  </si>
  <si>
    <r>
      <rPr>
        <sz val="10"/>
        <rFont val="Arial"/>
        <family val="2"/>
      </rPr>
      <t xml:space="preserve">Fabricación de otros tipos de maquinaria de uso especial n.c.p., incluye la fabricación de máquinas y equipos para elaboración de caucho o de plásticos y de productos de esos materiales: extrusoras y moldeadoras, máquinas para la fabricación o el recauchutado de llantas y otras máquinas para la elaboración de determinados productos de caucho o de plásticos como por ejemplo, los discos gramofónicos; para producir baldosas, ladrillos, pastas de cerámica, moldeadas, tubos, electrodos de grafito, tiza de pizarrón, moldes de fundición, etc.; para ensamblar lámparas, tubos (válvulas) o bombillas eléctricas o electrónicas, en ampollas de vidrio, máquinas para la producción o el trabajo en caliente de vidrio o productos de cristalería, fibras o hilados de vidrio como, por ejemplo, laminadoras de vidrio; máquinas o aparatos para la separación de isótopos; para fabricar papel, cartón corriente o cartón ondulado.
</t>
    </r>
    <r>
      <rPr>
        <sz val="10"/>
        <rFont val="Arial"/>
        <family val="2"/>
      </rPr>
      <t xml:space="preserve">Maquinaria para el acabado del papel o el cartón (máquinas de revestir, rayar o estampar); para balanceo y alineación de llantas, equipos de balanceo; de cámaras de bronceado; y de robots industriales de uso
</t>
    </r>
    <r>
      <rPr>
        <sz val="10"/>
        <rFont val="Arial"/>
        <family val="2"/>
      </rPr>
      <t>múltiple.</t>
    </r>
  </si>
  <si>
    <r>
      <rPr>
        <sz val="10"/>
        <rFont val="Arial"/>
        <family val="2"/>
      </rPr>
      <t xml:space="preserve">Fabricación de otros tipos de maquinaria de uso especial n.c.p., incluye la fabricación de secadores para madera, la pasta de madera, papel o cartón; maquinaria y equipo para la industria de la pasta o pulpa de papel, el papel y el cartón: máquinas diseñadas especialmente para el trabajo en caliente de la pasta de papel, el papel y el cartón (por ejemplo, digestores); cortadoras, pulverizadoras o trituradoras destinadas especialmente a preparar la madera, el bambú, el esparto, la paja, los trapos, los desechos de papel, etc., para la fabricación de pasta de papel, papel o cartón; máquinas que transforman materias celulósicas en pasta de papel (batidoras, refinadoras, coladoras, etc.); para la producción de papel de tamaños o formas determinados o para la producción de artículos tales como sobres, bolsas de papel, cajas o cajones de cartón (por ejemplo, máquinas de cortar en tiras y de rayar, perforar, troquelar, plegar, alimentar, enrollar, fabricar vasos de papel, moldear pasta de papel, etc.); maquinaria para encuadernación, incluso cosedoras de libros,
</t>
    </r>
    <r>
      <rPr>
        <sz val="10"/>
        <rFont val="Arial"/>
        <family val="2"/>
      </rPr>
      <t>encuadernadoras para el montaje de lomos de espiral plástica o metálica y foliadoras.</t>
    </r>
  </si>
  <si>
    <r>
      <rPr>
        <sz val="10"/>
        <rFont val="Arial"/>
        <family val="2"/>
      </rPr>
      <t xml:space="preserve">Fabricación de otros tipos de maquinaria de uso especial n.c.p., incluye la
</t>
    </r>
    <r>
      <rPr>
        <sz val="10"/>
        <rFont val="Arial"/>
        <family val="2"/>
      </rPr>
      <t>fabricación de artefactos de lanzamiento de aeronaves, catapultas transportadoras de aeronaves y equipo relacionado.</t>
    </r>
  </si>
  <si>
    <r>
      <rPr>
        <sz val="10"/>
        <rFont val="Arial"/>
        <family val="2"/>
      </rPr>
      <t xml:space="preserve">Fabricación de vehículos automotores y sus motores, incluye la fabricación de vehículos automotores, para el transporte de mercancías: camiones y camionetas, comunes (de platón descubierto, con capota, cerrados, entre otros), camiones con dispositivos de descarga automática, camiones cisterna, volquetes, camiones recolectores de basura, camiones y camionetas de uso especial (grúas para auxilio en carretera, carros blindados para el transporte de valores, camiones de bomberos, camiones barredores, unidades médicas y odontológicas móviles, bibliotecas móviles, entre otros); cabezotes, (tractores) para semirremolques de circulación por carretera; automóviles de turismo y otros vehículos automotores, diseñados principalmente para el transporte de personas: automóviles particulares, vehículos automotores de transporte de pasajeros, diseñados para transitar por todo terreno (trineos motorizados, carritos autopropulsados para campos de golf, vehículos para todo terreno, vehículos deportivos, vehículos anfibios), y vehículos automotores para el transporte público de pasajeros, a saber, autobuses, buses articulados (Transmilenio), entre otros; fabricación de chasis con motor para los vehículos descritos anteriormente; motores de combustión interna;
</t>
    </r>
    <r>
      <rPr>
        <sz val="10"/>
        <rFont val="Arial"/>
        <family val="2"/>
      </rPr>
      <t>igualmente la reconstrucción y/o rectificado.</t>
    </r>
  </si>
  <si>
    <r>
      <rPr>
        <sz val="10"/>
        <rFont val="Arial"/>
        <family val="2"/>
      </rPr>
      <t xml:space="preserve">Fabricación de vehículos automotores y sus motores, incluye la fabricación de cuatrimotos, carts, vehículos de carreras y similares; camiones hormigonera para el transporte de concreto premezclado; vehículos automotores no incluidos en otra parte, y que tengan incorporado el sistema de propulsión con motores de cualquier tipo (motor de combustión interna por chispa eléctrica o por compresión, motor eléctrico, motor de
</t>
    </r>
    <r>
      <rPr>
        <sz val="10"/>
        <rFont val="Arial"/>
        <family val="2"/>
      </rPr>
      <t>nitrógeno líquido, etc.).</t>
    </r>
  </si>
  <si>
    <r>
      <rPr>
        <sz val="10"/>
        <rFont val="Arial"/>
        <family val="2"/>
      </rPr>
      <t xml:space="preserve">Fabricación de partes, piezas (autopartes) y accesorios (lujos) para vehículos automotores, incluye la fabricación de partes, piezas y accesorios en todo tipo de material madera, corcho, plástico, caucho, metal y/o combinaciones de estos y otros materiales para vehículos automotores, incluso para sus carrocerías tales como: frenos, cajas de velocidades, aros de ruedas, amortiguadores, radiadores, silenciadores, tubos de escape (exhostos), convertidores catalíticos o catalizadores, embragues, volantes, columnas y cajas de dirección, ejes y árboles de transmisión, y otras partes, piezas y accesorios no clasificados en otra parte; partes y piezas blindadas para vehículos automotores; sistemas kits de conversión de gas natural comprimido destinados únicamente para vehículos automotores; y lunetas con dispositivos de conexión eléctrica a la red desempañante para vehículos automotores; equipo eléctrico y sus partes para automotores tales como: generadores, alternadores, motores de arranque, bujías, los cables preformados, juegos o mazos de cables para encendido de motores; sistemas de puertas y ventanas eléctricas, ensamblaje de medidores en el panel de instrumentos, reguladores de
</t>
    </r>
    <r>
      <rPr>
        <sz val="10"/>
        <rFont val="Arial"/>
        <family val="2"/>
      </rPr>
      <t>voltaje, limpiaparabrisas, eliminadores de escarcha y desempañadores eléctricos para automóviles, entre otros.</t>
    </r>
  </si>
  <si>
    <r>
      <rPr>
        <sz val="10"/>
        <rFont val="Arial"/>
        <family val="2"/>
      </rPr>
      <t xml:space="preserve">Fabricación de partes, piezas (autopartes) y accesorios (lujos) para vehículos automotores, incluye la fabricación de parabrisas y lunas de seguridad enmarcadas; partes, piezas y accesorios para carrocerías de vehículos automotores: cinturones de seguridad, dispositivos inflables de seguridad (airbags o bolsas de aire), puertas y parachoques; asientos para vehículos automotores, tapizados o sin tapizar; tapizado de vehículos
</t>
    </r>
    <r>
      <rPr>
        <sz val="10"/>
        <rFont val="Arial"/>
        <family val="2"/>
      </rPr>
      <t>automotores.</t>
    </r>
  </si>
  <si>
    <r>
      <rPr>
        <sz val="10"/>
        <rFont val="Arial"/>
        <family val="2"/>
      </rPr>
      <t xml:space="preserve">Fabricación de locomotoras y de material rodante para ferrocarriles, incluye locomotoras propulsadas por una fuente de energía, diésel,
</t>
    </r>
    <r>
      <rPr>
        <sz val="10"/>
        <rFont val="Arial"/>
        <family val="2"/>
      </rPr>
      <t>eléctricas, turbinas de gas y maquinas vapor. Ténderes de locomotora.</t>
    </r>
  </si>
  <si>
    <r>
      <rPr>
        <sz val="10"/>
        <rFont val="Arial"/>
        <family val="2"/>
      </rPr>
      <t xml:space="preserve">Fabricación de locomotoras y de material rodante para ferrocarriles, incluye la fabricación de vagones de pasajeros, furgones y vagones de
</t>
    </r>
    <r>
      <rPr>
        <sz val="10"/>
        <rFont val="Arial"/>
        <family val="2"/>
      </rPr>
      <t>plataforma, cisternas, grúas y similares, autopropulsados de tranvía o de ferrocarril,</t>
    </r>
  </si>
  <si>
    <r>
      <rPr>
        <sz val="10"/>
        <rFont val="Arial"/>
        <family val="2"/>
      </rPr>
      <t>Fabricación de locomotoras y de material rodante para ferrocarriles, incluye la fabricación de partes y piezas especiales de locomotoras o tranvías o de su material rodante, fabricación de equipo mecánico de señalización, seguridad, control o regulación del tráfico para ferrovías, carreteras, vías de navegación interiores, playas de estacionamiento, instalaciones portuarias o aeropuertos.</t>
    </r>
  </si>
  <si>
    <r>
      <rPr>
        <sz val="10"/>
        <rFont val="Arial"/>
        <family val="2"/>
      </rPr>
      <t>Fabricación de locomotoras y de material rodante para ferrocarriles, incluye reconstrucción o conversión de locomotoras y vagones de ferrocarril.</t>
    </r>
  </si>
  <si>
    <r>
      <rPr>
        <sz val="10"/>
        <rFont val="Arial"/>
        <family val="2"/>
      </rPr>
      <t>Fabricación de aeronaves, naves espaciales y de maquinaria conexa, incluye la fabricación y ensamble de aeronaves, turborreactores, turbohélices y sus partes y piezas, fabricación de vehículos aéreos de ala fija, giratoria, planeadores.</t>
    </r>
  </si>
  <si>
    <r>
      <rPr>
        <sz val="10"/>
        <rFont val="Arial"/>
        <family val="2"/>
      </rPr>
      <t xml:space="preserve">Fabricación de aeronaves, naves espaciales y de maquinaria conexa, incluye fabricación de naves espaciales equipadas o no para la vida en el espacio, vehículos de lanzamiento de naves espaciales. Lanzamiento de
</t>
    </r>
    <r>
      <rPr>
        <sz val="10"/>
        <rFont val="Arial"/>
        <family val="2"/>
      </rPr>
      <t>misiles.</t>
    </r>
  </si>
  <si>
    <r>
      <rPr>
        <sz val="10"/>
        <rFont val="Arial"/>
        <family val="2"/>
      </rPr>
      <t xml:space="preserve">Fabricación de aeronaves, naves espaciales y de maquinaria conexa, incluye fabricación de aparatos de entrenamiento de vuelo en tierra, simuladores de vuelo, artefactos y dispositivos para el aterrizaje sobre
</t>
    </r>
    <r>
      <rPr>
        <sz val="10"/>
        <rFont val="Arial"/>
        <family val="2"/>
      </rPr>
      <t>cubierta, partes, piezas y accesorios de aeronaves.</t>
    </r>
  </si>
  <si>
    <r>
      <rPr>
        <sz val="10"/>
        <rFont val="Arial"/>
        <family val="2"/>
      </rPr>
      <t xml:space="preserve">Fabricación de aeronaves, naves espaciales y de maquinaria conexa, incluye fabricación de hélices, rotores de helicóptero y palas de hélice
</t>
    </r>
    <r>
      <rPr>
        <sz val="10"/>
        <rFont val="Arial"/>
        <family val="2"/>
      </rPr>
      <t>propulsada, motores, turborreactores, turbopropulsores y turboventiladores para aeronaves.</t>
    </r>
  </si>
  <si>
    <r>
      <rPr>
        <sz val="10"/>
        <rFont val="Arial"/>
        <family val="2"/>
      </rPr>
      <t>Fabricación de aeronaves, naves espaciales y de maquinaria conexa, incluye la reconstrucción o conversión en fábrica de aeronaves y de motores de aeronaves, fabricación de motores de reacción: estatorreactores, pulsorreactores y motores de cohetes.</t>
    </r>
  </si>
  <si>
    <r>
      <rPr>
        <sz val="10"/>
        <rFont val="Arial"/>
        <family val="2"/>
      </rPr>
      <t>Fabricación de aeronaves, naves espaciales y de maquinaria conexa, incluye fabricación de vehículos aéreos más pesados del aire, motorizadas o no, aparatos más livianos que el aire, globos, dirigibles globos utilizados en aeronáutica y meteorología.</t>
    </r>
  </si>
  <si>
    <r>
      <rPr>
        <sz val="10"/>
        <rFont val="Arial"/>
        <family val="2"/>
      </rPr>
      <t>Fabricación de aeronaves, naves espaciales y de maquinaria conexa, incluye fabricación de vehículos aéreos de ala fija y manejo por tripulaciones utilizados para el transporte de mercancías y pasajeros para uso militar para el deporte y otros fines</t>
    </r>
  </si>
  <si>
    <r>
      <rPr>
        <sz val="10"/>
        <rFont val="Arial"/>
        <family val="2"/>
      </rPr>
      <t>Fabricación de motocicletas, incluye la fabricación de motores para motocicletas y la reconstrucción de los mismos. La fabricación de sidecares, partes, piezas y accesorios de motocicletas.</t>
    </r>
  </si>
  <si>
    <r>
      <rPr>
        <sz val="10"/>
        <rFont val="Arial"/>
        <family val="2"/>
      </rPr>
      <t xml:space="preserve">Fabricación de joyas, bisutería y artículos conexos, incluye la fabricación y acuñado de monedas (incluso monedas de curso legal), medallas y
</t>
    </r>
    <r>
      <rPr>
        <sz val="10"/>
        <rFont val="Arial"/>
        <family val="2"/>
      </rPr>
      <t>medallones, sean o no de metales preciosos, grabado de objetos personales de metales preciosos y no preciosos.</t>
    </r>
  </si>
  <si>
    <r>
      <rPr>
        <sz val="10"/>
        <rFont val="Arial"/>
        <family val="2"/>
      </rPr>
      <t>Otras industrias manufactureras n.c.p, incluye fabricación de artículos de celuloide.</t>
    </r>
  </si>
  <si>
    <r>
      <rPr>
        <sz val="10"/>
        <rFont val="Arial"/>
        <family val="2"/>
      </rPr>
      <t>Otras industrias manufactureras n.c.p. incluye actividades de taxidermia (disecado de animales).</t>
    </r>
  </si>
  <si>
    <r>
      <rPr>
        <sz val="10"/>
        <rFont val="Arial"/>
        <family val="2"/>
      </rPr>
      <t xml:space="preserve">Mantenimiento y reparación especializado de productos elaborados en metal, incluye el mantenimiento y reparación especializado (incluso soldadura) realizado a cambio de una retribución o por contrata, de: tanques, tambores de acero, tubos y tuberías, recipientes especiales para transporte de líquidos y gases; contenedores para transporte multimodal; calderas de agua caliente y de otros generadores de vapor; partes de calderas de potencia de embarcaciones; equipos auxiliares que funcionan con conjuntos de aparatos para generar vapor (generadores de vapor); condensadores, ahorradores, recalentadores, colectores y acumuladores de vapor; reactores nucleares, excepto separadores de isótopos; placas
</t>
    </r>
    <r>
      <rPr>
        <sz val="10"/>
        <rFont val="Arial"/>
        <family val="2"/>
      </rPr>
      <t>(platework) de calderas de calefacción central y radiadores.</t>
    </r>
  </si>
  <si>
    <r>
      <rPr>
        <sz val="10"/>
        <rFont val="Arial"/>
        <family val="2"/>
      </rPr>
      <t>Mantenimiento y reparación especializado de maquinaria y equipo, incluye el mantenimiento y reparación de equipo de elevación y manipulación de materiales de uso industrial</t>
    </r>
  </si>
  <si>
    <r>
      <rPr>
        <sz val="10"/>
        <rFont val="Arial"/>
        <family val="2"/>
      </rPr>
      <t xml:space="preserve">Mantenimiento y reparación especializada de equipo de transporte, excepto los vehículos automotores, motocicletas y bicicletas; incluye el mantenimiento y reparación especializada de: buques, embarcaciones de
</t>
    </r>
    <r>
      <rPr>
        <sz val="10"/>
        <rFont val="Arial"/>
        <family val="2"/>
      </rPr>
      <t>recreo, aeronaves, locomotoras y vagones ferroviarios, motores de naves y aeronaves</t>
    </r>
  </si>
  <si>
    <r>
      <rPr>
        <sz val="10"/>
        <rFont val="Arial"/>
        <family val="2"/>
      </rPr>
      <t xml:space="preserve">Instalación especializada de maquinaria y equipo industrial, incluye instalación de equipos, bombas para máquinas de tipo industrial, equipo de control de procesos industriales, equipo de comunicaciones, mainframes (computadoras centrales) y similares, máquinas de aparejos,
</t>
    </r>
    <r>
      <rPr>
        <sz val="10"/>
        <rFont val="Arial"/>
        <family val="2"/>
      </rPr>
      <t>motores para uso industrial,</t>
    </r>
  </si>
  <si>
    <r>
      <rPr>
        <sz val="10"/>
        <rFont val="Arial"/>
        <family val="2"/>
      </rPr>
      <t xml:space="preserve">Comercialización de energía eléctrica, incluye la compra de energía eléctrica y su venta a los usuarios finales y comprende desde la conexión
</t>
    </r>
    <r>
      <rPr>
        <sz val="10"/>
        <rFont val="Arial"/>
        <family val="2"/>
      </rPr>
      <t>a la red de distribución, lectura de medidores, facturación, recaudación, hasta la atención al cliente.</t>
    </r>
  </si>
  <si>
    <r>
      <rPr>
        <sz val="10"/>
        <rFont val="Arial"/>
        <family val="2"/>
      </rPr>
      <t xml:space="preserve">Producción de gas, distribución de combustibles gaseosos por tuberías, incluye la distribución de gas natural o sintético por tuberías o a través de sistemas de distribución, el envasado y/o distribución de gases para uso doméstico y/o industrial. Las actividades de bolsas de productos básicos y
</t>
    </r>
    <r>
      <rPr>
        <sz val="10"/>
        <rFont val="Arial"/>
        <family val="2"/>
      </rPr>
      <t>mercados de capacidad de transporte para combustibles gaseosos.</t>
    </r>
  </si>
  <si>
    <r>
      <rPr>
        <sz val="10"/>
        <rFont val="Arial"/>
        <family val="2"/>
      </rPr>
      <t>Producción de gas, distribución de combustibles gaseosos por tuberías, incluye producción de gases no convencionales como las mezclas de gas de composición análoga a la del gas de hulla, gas de síntesis. La producción de gas para su suministro mediante la destilación del carbón a partir de subproductos de la agricultura o a partir de desechos.</t>
    </r>
  </si>
  <si>
    <r>
      <rPr>
        <sz val="10"/>
        <rFont val="Arial"/>
        <family val="2"/>
      </rPr>
      <t xml:space="preserve">Evacuación y tratamiento de aguas residuales, incluye la gestión y operación de sistemas de alcantarillado y de instalaciones de tratamiento de aguas residuales; el tratamiento de aguas residuales (incluso aguas residuales domésticas e industriales, agua de piscinas, fuentes públicas, etc.) por medios físicos, químicos y biológicos como disolución, cribado, filtración, sedimentación, etc. y plantas de tratamiento de aguas negras, vaciado y la limpieza de sumideros y tanques sépticos, pozos y sumideros de alcantarillado; mantenimiento de acción química de baños móviles; La captación y el transporte de aguas residuales domésticas o industriales de uno o varios usuarios, como también agua lluvia por medios de redes de alcantarillado, colectores, tanques y otros medios de transporte (vehículos cisterna de recolección de aguas residuales, etc.); El mantenimiento y la
</t>
    </r>
    <r>
      <rPr>
        <sz val="10"/>
        <rFont val="Arial"/>
        <family val="2"/>
      </rPr>
      <t>limpieza de alcantarillas y desagües.</t>
    </r>
  </si>
  <si>
    <r>
      <rPr>
        <sz val="10"/>
        <rFont val="Arial"/>
        <family val="2"/>
      </rPr>
      <t xml:space="preserve">Recolección de desechos peligrosos, incluye la recolección de desechos peligrosos sólidos y no sólidos, como por ejemplo: sustancias explosivas, oxidantes, inflamables, tóxicas, irritantes, cancerígenas, corrosivas, infecciosas y otras sustancias y preparados nocivos para la salud humana y el medio ambiente, la recolección de desechos peligrosos, los aceites usados de buques y estaciones de servicio, los desechos biológicos peligrosos las pilas y baterías usadas, la operación de estaciones de transferencia de combustible nuclear gastado o usado. Esta clase también puede abarcar la identificación, el tratamiento, el empaque y el etiquetado
</t>
    </r>
    <r>
      <rPr>
        <sz val="10"/>
        <rFont val="Arial"/>
        <family val="2"/>
      </rPr>
      <t>de desechos para propósitos de transporte.</t>
    </r>
  </si>
  <si>
    <r>
      <rPr>
        <sz val="10"/>
        <rFont val="Arial"/>
        <family val="2"/>
      </rPr>
      <t xml:space="preserve">Tratamiento y disposición de desechos no peligrosos, incluye la operación de rellenos sanitarios, la disposición de desechos no peligrosos mediante combustión o incineración u otros métodos con o sin producción resultante
</t>
    </r>
    <r>
      <rPr>
        <sz val="10"/>
        <rFont val="Arial"/>
        <family val="2"/>
      </rPr>
      <t>de electricidad o vapor, combustibles sustitutos, biogás, cenizas u otros subproductos para su utilización posterior, etc.</t>
    </r>
  </si>
  <si>
    <r>
      <rPr>
        <sz val="10"/>
        <rFont val="Arial"/>
        <family val="2"/>
      </rPr>
      <t>Construcción de edificios residenciales, incluye solamente la colocación de techos impermeables.</t>
    </r>
  </si>
  <si>
    <r>
      <rPr>
        <sz val="10"/>
        <rFont val="Arial"/>
        <family val="2"/>
      </rPr>
      <t>Construcción de otras obras de ingeniería civil, incluye el dragado de vías de navegación.</t>
    </r>
  </si>
  <si>
    <r>
      <rPr>
        <sz val="10"/>
        <rFont val="Arial"/>
        <family val="2"/>
      </rPr>
      <t>Instalaciones eléctricas, incluye instalaciones de sistemas de iluminación, alarma, alumbrado de calles y señales eléctricas, alumbrado de pistas de aeropuertos, trasformadores trabajos de centrales de energía.</t>
    </r>
  </si>
  <si>
    <r>
      <rPr>
        <sz val="10"/>
        <rFont val="Arial"/>
        <family val="2"/>
      </rPr>
      <t xml:space="preserve">Mantenimiento y reparación de vehículos automotores, incluye servicios de emergencia para vehículos automotores, grúas, remolques y asistencia de carreteras, reemplazo de llantas y neumáticos, montaje y despinchado de
</t>
    </r>
    <r>
      <rPr>
        <sz val="10"/>
        <rFont val="Arial"/>
        <family val="2"/>
      </rPr>
      <t>llantas y conversión a gas vehicular.</t>
    </r>
  </si>
  <si>
    <r>
      <rPr>
        <sz val="10"/>
        <rFont val="Arial"/>
        <family val="2"/>
      </rPr>
      <t xml:space="preserve">Comercio al por mayor a cambio de una retribución o por contrata, incluye el comercio al por mayor de productos químicos incluidos abonos, combustibles, minerales, metales y productos químicos de uso industrial incluidos abonos; alimentos, bebidas y tabaco; productos textiles, prendas de vestir, pieles, calzado y artículos de cuero; madera y materiales de construcción; maquinaria, incluidos equipo de oficina y ordenadores, equipo industrial, buques y aeronaves, excepto los mutagénicos,
</t>
    </r>
    <r>
      <rPr>
        <sz val="10"/>
        <rFont val="Arial"/>
        <family val="2"/>
      </rPr>
      <t>teratogénicos y cancerígenos.</t>
    </r>
  </si>
  <si>
    <r>
      <rPr>
        <sz val="10"/>
        <rFont val="Arial"/>
        <family val="2"/>
      </rPr>
      <t xml:space="preserve">Comercio al por mayor de materiales de construcción, artículos de ferretería, pinturas, productos de vidrio, equipo y materiales de fontanería y calefacción, incluye el comercio al por mayor de vidrio plano, comercio al por mayor de artículos de ferretería y cerraduras, comercio al por mayor de calentadores de agua, y comercio al por mayor de sanitarios (bañeras, lavabos, inodoros y otros sanitarios de porcelana), artículos de ferretería, estructuras metálicas o armazones y partes de estructuras metálicas (elaboradas de acero), y productos similares para uso estructural, su venta
</t>
    </r>
    <r>
      <rPr>
        <sz val="10"/>
        <rFont val="Arial"/>
        <family val="2"/>
      </rPr>
      <t>y distribución con autotransporte.</t>
    </r>
  </si>
  <si>
    <r>
      <rPr>
        <sz val="10"/>
        <rFont val="Arial"/>
        <family val="2"/>
      </rPr>
      <t xml:space="preserve">Comercio al por mayor de productos químicos básicos, cauchos y plásticos en formas primarias y productos químicos de uso agropecuario, incluye plaguicidas y otros productos químicos de uso agropecuario, productos químicos orgánicos e inorgánicos básicos, gases industriales, oxígeno en pimpinas para uso industrial y humano, extractos tintóricos y curtientes,
</t>
    </r>
    <r>
      <rPr>
        <sz val="10"/>
        <rFont val="Arial"/>
        <family val="2"/>
      </rPr>
      <t>colas químicas (pegamentos), metanol, bicarbonato sódico, sal industrial, ácidos y azufres entre otros.</t>
    </r>
  </si>
  <si>
    <r>
      <rPr>
        <sz val="10"/>
        <rFont val="Arial"/>
        <family val="2"/>
      </rPr>
      <t>Comercio al por mayor de otros productos n.c.p., incluye el depósito y venta de pirotecnia, cohetería.</t>
    </r>
  </si>
  <si>
    <r>
      <rPr>
        <sz val="10"/>
        <rFont val="Arial"/>
        <family val="2"/>
      </rPr>
      <t>Comercio al por menor de artículos de ferretería, pinturas y productos de vidrio en establecimientos especializados, incluye venta de artículos de ferretería (incluidos artículos eléctricos), solventes, removedores de pintura, materiales de construcción, vidrio plano, con autotransporte.</t>
    </r>
  </si>
  <si>
    <r>
      <rPr>
        <sz val="10"/>
        <rFont val="Arial"/>
        <family val="2"/>
      </rPr>
      <t>Comercio al por menor de otros artículos domésticos en establecimientos especializados, incluye el comercio de abonos y plaguicidas, productos químicos peligrosos, envase y/o reenvasado.</t>
    </r>
  </si>
  <si>
    <r>
      <rPr>
        <sz val="10"/>
        <rFont val="Arial"/>
        <family val="2"/>
      </rPr>
      <t xml:space="preserve">Transporte férreo de pasajeros, incluye el transporte de pasajeros por líneas férreas interurbanas, tranvía y metro; los servicios de coche cama y coche restaurante, cuando están integrados a los servicios de las
</t>
    </r>
    <r>
      <rPr>
        <sz val="10"/>
        <rFont val="Arial"/>
        <family val="2"/>
      </rPr>
      <t>empresas ferroviarias.</t>
    </r>
  </si>
  <si>
    <r>
      <rPr>
        <sz val="10"/>
        <rFont val="Arial"/>
        <family val="2"/>
      </rPr>
      <t>Transporte férreo de carga, incluye el transporte de carga sobre líneas principales y por líneas férreas de corto recorrido.</t>
    </r>
  </si>
  <si>
    <r>
      <rPr>
        <sz val="10"/>
        <rFont val="Arial"/>
        <family val="2"/>
      </rPr>
      <t xml:space="preserve">Transporte de pasajeros, incluye el transporte terrestre de pasajeros por sistemas de transporte urbano y suburbano, que abarca transporte colectivo (buses, microbuses y busetas) y los sistemas de transporte masivo a través de operadores (articulados), y la integración de estas
</t>
    </r>
    <r>
      <rPr>
        <sz val="10"/>
        <rFont val="Arial"/>
        <family val="2"/>
      </rPr>
      <t>líneas con servicios conexos como metrocable.</t>
    </r>
  </si>
  <si>
    <r>
      <rPr>
        <sz val="10"/>
        <rFont val="Arial"/>
        <family val="2"/>
      </rPr>
      <t xml:space="preserve">Transporte de pasajeros, incluye el transporte terrestre de servicios especiales de pasajeros por carretera como: turismo, servicios de viajes
</t>
    </r>
    <r>
      <rPr>
        <sz val="10"/>
        <rFont val="Arial"/>
        <family val="2"/>
      </rPr>
      <t>contratados, excursiones, transporte de trabajadores (actividades de asalariados), transporte escolar.</t>
    </r>
  </si>
  <si>
    <r>
      <rPr>
        <sz val="10"/>
        <rFont val="Arial"/>
        <family val="2"/>
      </rPr>
      <t>Transporte de pasajeros, incluye el transporte terrestre de pasajeros por sistemas de transporte urbano y suburbano, que abarca transporte individual (taxis)</t>
    </r>
  </si>
  <si>
    <r>
      <rPr>
        <sz val="10"/>
        <rFont val="Arial"/>
        <family val="2"/>
      </rPr>
      <t>Transporte de pasajeros, incluye alquiler o arrendamiento de vehículos de pasajeros con conductor.</t>
    </r>
  </si>
  <si>
    <r>
      <rPr>
        <sz val="10"/>
        <rFont val="Arial"/>
        <family val="2"/>
      </rPr>
      <t>Transporte mixto, incluye otros servicios ocasionales de transporte nacionales o municipales dedicados a desplazamiento conjunto de personas y de mercancías en vehículos especialmente acondicionados.</t>
    </r>
  </si>
  <si>
    <r>
      <rPr>
        <sz val="10"/>
        <rFont val="Arial"/>
        <family val="2"/>
      </rPr>
      <t xml:space="preserve">Transporte de carga por carretera, incluye todas las operaciones de transporte de carga por carretera. Se incluye el transporte de una gran variedad de mercancías tales como: Troncos, Ganado, Productos refrigerados, Carga pesada, Carga a granel, incluso el transporte en camiones cisterna de líquidos (ejemplo: la leche que se recoge en las granjas, agua, etcétera). Automóviles, Los servicios de transporte de desperdicios y materiales de desecho, sin incluir el proceso de acopio ni eliminación. Incluye el alquiler de vehículos de carga (camiones) con
</t>
    </r>
    <r>
      <rPr>
        <sz val="10"/>
        <rFont val="Arial"/>
        <family val="2"/>
      </rPr>
      <t>conductor.</t>
    </r>
  </si>
  <si>
    <r>
      <rPr>
        <sz val="10"/>
        <rFont val="Arial"/>
        <family val="2"/>
      </rPr>
      <t xml:space="preserve">Transporte de pasajeros marítimo y de cabotaje, incluye el transporte marítimo de pasajeros en embarcaciones de excursión, de crucero o de turismo; transbordadores, taxis acuáticos, etcétera.; contempla las
</t>
    </r>
    <r>
      <rPr>
        <sz val="10"/>
        <rFont val="Arial"/>
        <family val="2"/>
      </rPr>
      <t>actividades de alquiler de embarcaciones.</t>
    </r>
  </si>
  <si>
    <r>
      <rPr>
        <sz val="10"/>
        <rFont val="Arial"/>
        <family val="2"/>
      </rPr>
      <t>Transporte de pasajeros marítimo y de cabotaje, incluye las actividades de alquiler de embarcaciones de placer (con tripulación).</t>
    </r>
  </si>
  <si>
    <r>
      <rPr>
        <sz val="10"/>
        <rFont val="Arial"/>
        <family val="2"/>
      </rPr>
      <t>Transporte de carga marítima y de cabotaje, incluye el transporte marítimo y de cabotaje, de carga, transporte de barcazas, plataformas, petrolíferas, etcétera., remolcadas o empujadas por remolcadores, servicio de remolcadores.</t>
    </r>
  </si>
  <si>
    <r>
      <rPr>
        <sz val="10"/>
        <rFont val="Arial"/>
        <family val="2"/>
      </rPr>
      <t>Transporte fluvial de pasajeros, incluye el transporte de pasajeros en ríos, canales, lagos, lagunas, ciénagas, embalses y otras vías de navegación interiores, como radas y puertos, así como el alquiler de embarcaciones de recreo con tripulación, para el transporte por vías de navegación interiores.</t>
    </r>
  </si>
  <si>
    <r>
      <rPr>
        <sz val="10"/>
        <rFont val="Arial"/>
        <family val="2"/>
      </rPr>
      <t>Transporte fluvial de carga, incluye el transporte de carga en ríos, canales, lagos, lagunas, ciénagas, embalses y otras vías de navegación interiores, como radas y puertos.</t>
    </r>
  </si>
  <si>
    <r>
      <rPr>
        <sz val="10"/>
        <rFont val="Arial"/>
        <family val="2"/>
      </rPr>
      <t xml:space="preserve">Transporte aéreo nacional de pasajero, incluye el transporte aéreo de pasajeros a nivel nacional, vuelos chárter y no regulares, vuelos panorámicos y turísticos, transporte de pasajeros por clubes aéreos para instrucción con fines deportivos o recreativos, alquiler de equipo de
</t>
    </r>
    <r>
      <rPr>
        <sz val="10"/>
        <rFont val="Arial"/>
        <family val="2"/>
      </rPr>
      <t>transporte aéreo con operador.</t>
    </r>
  </si>
  <si>
    <r>
      <rPr>
        <sz val="10"/>
        <rFont val="Arial"/>
        <family val="2"/>
      </rPr>
      <t xml:space="preserve">Transporte aéreo internacional de pasajeros, incluye el transporte de pasajeros a nivel internacional sobre rutas regulares y en horarios
</t>
    </r>
    <r>
      <rPr>
        <sz val="10"/>
        <rFont val="Arial"/>
        <family val="2"/>
      </rPr>
      <t>definidos.</t>
    </r>
  </si>
  <si>
    <r>
      <rPr>
        <sz val="10"/>
        <rFont val="Arial"/>
        <family val="2"/>
      </rPr>
      <t xml:space="preserve">Transporte aéreo internacional de pasajeros, incluye el transporte de
</t>
    </r>
    <r>
      <rPr>
        <sz val="10"/>
        <rFont val="Arial"/>
        <family val="2"/>
      </rPr>
      <t>pasajeros a nivel internacional, vuelos chárter, transporte espacial, trabajos aéreos especiales (ej.: vuelos panorámicos)</t>
    </r>
  </si>
  <si>
    <r>
      <rPr>
        <sz val="10"/>
        <rFont val="Arial"/>
        <family val="2"/>
      </rPr>
      <t>Transporte aéreo internacional de pasajeros, incluye el alquiler de equipo de transporte aéreo para el transporte internacional (con operador).</t>
    </r>
  </si>
  <si>
    <r>
      <rPr>
        <sz val="10"/>
        <rFont val="Arial"/>
        <family val="2"/>
      </rPr>
      <t>Transporte aéreo nacional de carga, incluye el transporte aéreo de carga a nivel nacional, sobre rutas regulares y no regulares de carga, alquiler de equipo de transporte aéreo con operario.</t>
    </r>
  </si>
  <si>
    <r>
      <rPr>
        <sz val="10"/>
        <rFont val="Arial"/>
        <family val="2"/>
      </rPr>
      <t xml:space="preserve">Transporte aéreo internacional de carga, incluye el transporte aéreo
</t>
    </r>
    <r>
      <rPr>
        <sz val="10"/>
        <rFont val="Arial"/>
        <family val="2"/>
      </rPr>
      <t>regular y no regular de carga a nivel internacional, es decir, con origen y destino en dos países diferentes.</t>
    </r>
  </si>
  <si>
    <r>
      <rPr>
        <sz val="10"/>
        <rFont val="Arial"/>
        <family val="2"/>
      </rPr>
      <t>Transporte aéreo internacional de carga, incluye el lanzamiento de satélites y naves espaciales.</t>
    </r>
  </si>
  <si>
    <r>
      <rPr>
        <sz val="10"/>
        <rFont val="Arial"/>
        <family val="2"/>
      </rPr>
      <t>Transporte aéreo internacional de carga, incluye el alquiler de equipo de transporte aéreo con operario para el transporte de carga.</t>
    </r>
  </si>
  <si>
    <r>
      <rPr>
        <sz val="10"/>
        <rFont val="Arial"/>
        <family val="2"/>
      </rPr>
      <t xml:space="preserve">Actividades de estaciones, vías y servicios complementarios para el transporte terrestre, incluye las actividades relacionadas con el transporte terrestre de pasajeros, animales o carga, terminales de transporte, estaciones ferroviarias o de autobuses, el funcionamiento de infraestructura ferroviaria, el cambio de vías y de agujas, plazas de estacionamiento, actividades relacionadas con remolque y asistencia en carretera. La licuefacción y regasificación de gas natural para su
</t>
    </r>
    <r>
      <rPr>
        <sz val="10"/>
        <rFont val="Arial"/>
        <family val="2"/>
      </rPr>
      <t>transporte, cuando se realiza fuera del lugar de la extracción.</t>
    </r>
  </si>
  <si>
    <r>
      <rPr>
        <sz val="10"/>
        <rFont val="Arial"/>
        <family val="2"/>
      </rPr>
      <t xml:space="preserve">Actividades de estaciones, vías y servicios complementarios para el transporte terrestre, incluye el servicio de peaje en carreteras, puentes,
</t>
    </r>
    <r>
      <rPr>
        <sz val="10"/>
        <rFont val="Arial"/>
        <family val="2"/>
      </rPr>
      <t>túneles.</t>
    </r>
  </si>
  <si>
    <r>
      <rPr>
        <sz val="10"/>
        <rFont val="Arial"/>
        <family val="2"/>
      </rPr>
      <t xml:space="preserve">Otras actividades complementarias al transporte, incluye la organización y coordinación de operaciones de transporte por tierra, mar o aire, servicios
</t>
    </r>
    <r>
      <rPr>
        <sz val="10"/>
        <rFont val="Arial"/>
        <family val="2"/>
      </rPr>
      <t>de agentes de tránsito, agencia de aduana, empresas de mudanzas y trasteos. La organización de envíos de grupo e individuales</t>
    </r>
  </si>
  <si>
    <r>
      <rPr>
        <sz val="10"/>
        <rFont val="Arial"/>
        <family val="2"/>
      </rPr>
      <t xml:space="preserve">Otras actividades complementarias al transporte, incluye actividades logísticas como por ejemplo: operaciones de planeación, diseño y soporte de transporte, almacenamiento y distribución, contratación de espacio en buques y aeronaves. La emisión y trámite de documentos de transporte y conocimientos de embarque. La verificación de facturas y suministro de información sobre las tarifas de transporte; la manipulación de mercancías como por ejemplo, embalaje temporal, las actividades de transitarios de
</t>
    </r>
    <r>
      <rPr>
        <sz val="10"/>
        <rFont val="Arial"/>
        <family val="2"/>
      </rPr>
      <t>flete marítimo y flete aéreo,</t>
    </r>
  </si>
  <si>
    <r>
      <rPr>
        <sz val="10"/>
        <rFont val="Arial"/>
        <family val="2"/>
      </rPr>
      <t xml:space="preserve">Actividades postales nacionales, incluye la recepción, clasificación, transporte y entrega de correo ordinario y paquetes y bultos (nacional o internacional), por servicios postales que operan bajo la obligación del servicio universal, la recolección en los buzones públicos o de las oficinas
</t>
    </r>
    <r>
      <rPr>
        <sz val="10"/>
        <rFont val="Arial"/>
        <family val="2"/>
      </rPr>
      <t>postales, la venta de sellos por correo</t>
    </r>
  </si>
  <si>
    <r>
      <rPr>
        <sz val="10"/>
        <rFont val="Arial"/>
        <family val="2"/>
      </rPr>
      <t>Actividades postales nacionales, incluye la distribución y entrega de cartas y paquetes, así como las actividades de trámites y similares, uno o más modos de transporte pueden estar involucrados y la actividad puede llevarse a cabo con transporte propio (privado) o transporte público.</t>
    </r>
  </si>
  <si>
    <r>
      <rPr>
        <sz val="10"/>
        <rFont val="Arial"/>
        <family val="2"/>
      </rPr>
      <t xml:space="preserve">Actividades de mensajería, incluye las actividades de recepción, clasificación, transporte y entrega de correo regular y paquetes y bultos  por firmas que no operan bajo la obligación del servicio universal, así como
</t>
    </r>
    <r>
      <rPr>
        <sz val="10"/>
        <rFont val="Arial"/>
        <family val="2"/>
      </rPr>
      <t>las actividades de trámites y similares y servicios de entrega a domicilio.</t>
    </r>
  </si>
  <si>
    <r>
      <rPr>
        <sz val="10"/>
        <rFont val="Arial"/>
        <family val="2"/>
      </rPr>
      <t xml:space="preserve">Las actividades de consorcios y de agencias de noticias o de distribución periodística, incluye agencias que tienen que ver con el suministro de artículos de noticias y de periódicos que recopilan, redactan y proporcionan material noticiario, fotográfico y periodístico a los medios de comunicación, al igual que servicios de noticias a periódicos, revistas y
</t>
    </r>
    <r>
      <rPr>
        <sz val="10"/>
        <rFont val="Arial"/>
        <family val="2"/>
      </rPr>
      <t>estaciones de radio y televisión.</t>
    </r>
  </si>
  <si>
    <r>
      <rPr>
        <sz val="10"/>
        <rFont val="Arial"/>
        <family val="2"/>
      </rPr>
      <t>Actividades de fotografía, incluye fotografía aérea.</t>
    </r>
  </si>
  <si>
    <r>
      <rPr>
        <sz val="10"/>
        <rFont val="Arial"/>
        <family val="2"/>
      </rPr>
      <t>Actividades de seguridad privada, incluye servicios de guardias de seguridad.</t>
    </r>
  </si>
  <si>
    <r>
      <rPr>
        <sz val="10"/>
        <rFont val="Arial"/>
        <family val="2"/>
      </rPr>
      <t xml:space="preserve">Actividades de servicios de sistemas de seguridad, incluye el monitoreo de los sistemas de seguridad, de alarmas electrónicas, incluso su mantenimiento, instalación, reparación, reconstrucción y ajuste de dispositivos mecánicos o eléctricos, cajas fuertes y bóvedas de seguridad.
</t>
    </r>
    <r>
      <rPr>
        <sz val="10"/>
        <rFont val="Arial"/>
        <family val="2"/>
      </rPr>
      <t>Incluye servicios de cerrajería y sistemas mecánicos de cierre</t>
    </r>
  </si>
  <si>
    <r>
      <rPr>
        <sz val="10"/>
        <rFont val="Arial"/>
        <family val="2"/>
      </rPr>
      <t>Otras actividades de limpieza de edificios e instalaciones industriales, incluye actividades de desinfección y exterminación de plagas y roedores en edificios, fábricas, plantas industriales, trenes, buques, entre otros.</t>
    </r>
  </si>
  <si>
    <r>
      <rPr>
        <sz val="10"/>
        <rFont val="Arial"/>
        <family val="2"/>
      </rPr>
      <t xml:space="preserve">Otras actividades de limpieza de edificios e instalaciones industriales, incluye limpieza y mantenimiento de piscinas, maquinaria industrial,
</t>
    </r>
    <r>
      <rPr>
        <sz val="10"/>
        <rFont val="Arial"/>
        <family val="2"/>
      </rPr>
      <t>edificios e instalaciones industriales n.c.p., barrido y lavado de calles, remoción de granizo.</t>
    </r>
  </si>
  <si>
    <r>
      <rPr>
        <sz val="10"/>
        <rFont val="Arial"/>
        <family val="2"/>
      </rPr>
      <t>Actividades de envase y empaque, incluye envase y/o re-envase de sustancias químicas peligrosas.</t>
    </r>
  </si>
  <si>
    <r>
      <rPr>
        <sz val="10"/>
        <rFont val="Arial"/>
        <family val="2"/>
      </rPr>
      <t xml:space="preserve">Educación media técnica y de formación laboral, incluye las escuelas de conducción para los conductores profesionales (camiones, autobuses, autocares); los establecimientos reconocidos legalmente que ofrecen programas de formación para el trabajo; la educación para la rehabilitación
</t>
    </r>
    <r>
      <rPr>
        <sz val="10"/>
        <rFont val="Arial"/>
        <family val="2"/>
      </rPr>
      <t>social, como por ejemplo, la impartida en las escuelas de prisiones; academias militares;</t>
    </r>
  </si>
  <si>
    <r>
      <rPr>
        <sz val="10"/>
        <rFont val="Arial"/>
        <family val="2"/>
      </rPr>
      <t xml:space="preserve">Otras actividades de atención de la salud humana, incluye todas las actividades relacionadas con la salud humana que no están incluidas en ninguna de las demás clases de esta división, el transporte de pacientes en cualquier tipo de ambulancia, incluso el transporte aéreo, servicios medicalizados profesionales a domicilio, complementados con alguna de las actividades siguientes: servicios de cuidados personales, ayuda domiciliaria y acompañamiento, las actividades de instituciones que prestan servicios de atención de la salud, con alojamiento, que carecen de una supervisión directa de médicos titulados, las actividades desarrolladas por profesionales que proporcionan «medicina tradicional» o «medicina
</t>
    </r>
    <r>
      <rPr>
        <sz val="10"/>
        <rFont val="Arial"/>
        <family val="2"/>
      </rPr>
      <t>alternativa».</t>
    </r>
  </si>
  <si>
    <r>
      <rPr>
        <sz val="10"/>
        <rFont val="Arial"/>
        <family val="2"/>
      </rPr>
      <t xml:space="preserve">Pompas fúnebres y actividades relacionadas, se incluye la preparación de los muertos para el entierro o la cremación, embalsamamiento y los
</t>
    </r>
    <r>
      <rPr>
        <sz val="10"/>
        <rFont val="Arial"/>
        <family val="2"/>
      </rPr>
      <t>servicios mortuorios.</t>
    </r>
  </si>
  <si>
    <r>
      <rPr>
        <sz val="10"/>
        <rFont val="Arial"/>
        <family val="2"/>
      </rPr>
      <t>Otros cultivos permanentes n.c.p., incluye empresas dedicadas a la industria de la producción de caucho natural o sintético.</t>
    </r>
  </si>
  <si>
    <r>
      <rPr>
        <sz val="10"/>
        <rFont val="Arial"/>
        <family val="2"/>
      </rPr>
      <t>Actividades de apoyo a la agricultura, incluye la fumigación y fertilización aérea.</t>
    </r>
  </si>
  <si>
    <r>
      <rPr>
        <sz val="10"/>
        <rFont val="Arial"/>
        <family val="2"/>
      </rPr>
      <t xml:space="preserve">Extracción de hulla (carbón de piedra), incluye la extracción de diversos tipos de hulla: antracita, carbones bituminosos u otros tipos de carbón mineral por el método subterráneo comprende labores de acceso o desarrollo, de preparación, de arranque manual con pico o con martillo picador, perforación manual y explosivos, perforación semimecanizada y
</t>
    </r>
    <r>
      <rPr>
        <sz val="10"/>
        <rFont val="Arial"/>
        <family val="2"/>
      </rPr>
      <t>explosivos, perforación mecanizada y explosivos y otros, y labores auxiliares</t>
    </r>
  </si>
  <si>
    <r>
      <rPr>
        <sz val="10"/>
        <rFont val="Arial"/>
        <family val="2"/>
      </rPr>
      <t>Extracción de hulla (carbón de piedra), incluye la extracción de diversos tipos de hulla: antracita, carbones bituminosos u otros tipos de carbón mineral por el método, superficial o a cielo abierto.</t>
    </r>
  </si>
  <si>
    <r>
      <rPr>
        <sz val="10"/>
        <rFont val="Arial"/>
        <family val="2"/>
      </rPr>
      <t xml:space="preserve">Extracción de hulla (carbón de piedra), incluye la explotación del mineral por el método de licuefacción, al igual que los procesos de beneficio como
</t>
    </r>
    <r>
      <rPr>
        <sz val="10"/>
        <rFont val="Arial"/>
        <family val="2"/>
      </rPr>
      <t>el lavado, el cribado (tamizado), la clasificación, la pulverización u otras actividades propias de la minería, la gasificación del carbón in situ.</t>
    </r>
  </si>
  <si>
    <r>
      <rPr>
        <sz val="10"/>
        <rFont val="Arial"/>
        <family val="2"/>
      </rPr>
      <t>Extracción de hulla (carbón de piedra), incluye las operaciones para recuperar el carbón mineral de escombreras.</t>
    </r>
  </si>
  <si>
    <r>
      <rPr>
        <sz val="10"/>
        <rFont val="Arial"/>
        <family val="2"/>
      </rPr>
      <t>Extracción de carbón lignito, incluye la extracción de carbón lignito (carbón pardo), en minas subterráneas, incluso la minería a través de métodos de licuefacción.</t>
    </r>
  </si>
  <si>
    <r>
      <rPr>
        <sz val="10"/>
        <rFont val="Arial"/>
        <family val="2"/>
      </rPr>
      <t>Extracción de carbón lignito, incluye la extracción de carbón lignito (carbón pardo) en minas a cielo abierto, incluso la minería a través de métodos de licuefacción.</t>
    </r>
  </si>
  <si>
    <r>
      <rPr>
        <sz val="10"/>
        <rFont val="Arial"/>
        <family val="2"/>
      </rPr>
      <t>Extracción de carbón lignito, incluye las labores de lavado, deshidratación, pulverización u otras operaciones.</t>
    </r>
  </si>
  <si>
    <r>
      <rPr>
        <sz val="10"/>
        <rFont val="Arial"/>
        <family val="2"/>
      </rPr>
      <t xml:space="preserve">Extracción de petróleo crudo, incluye extracción de petróleo crudo, condensado y bitumen por perforación de pozos en yacimientos sobre
</t>
    </r>
    <r>
      <rPr>
        <sz val="10"/>
        <rFont val="Arial"/>
        <family val="2"/>
      </rPr>
      <t>tierra o plataformas marinas, el drenado y separación de fracciones líquidas de hidrocarburos.</t>
    </r>
  </si>
  <si>
    <r>
      <rPr>
        <sz val="10"/>
        <rFont val="Arial"/>
        <family val="2"/>
      </rPr>
      <t xml:space="preserve">Extracción de petróleo crudo, incluye los procesos siguientes: decantación, desalinización, deshidratación, estabilización, eliminación de fracciones muy livianas y otros procesos, siempre y cuando no alteren las
</t>
    </r>
    <r>
      <rPr>
        <sz val="10"/>
        <rFont val="Arial"/>
        <family val="2"/>
      </rPr>
      <t>propiedades fundamentales del producto.</t>
    </r>
  </si>
  <si>
    <r>
      <rPr>
        <sz val="10"/>
        <rFont val="Arial"/>
        <family val="2"/>
      </rPr>
      <t>Extracción de petróleo crudo, incluye la extracción y producción de petróleo crudo, de esquistos y arenas bituminosas.</t>
    </r>
  </si>
  <si>
    <r>
      <rPr>
        <sz val="10"/>
        <rFont val="Arial"/>
        <family val="2"/>
      </rPr>
      <t>Extracción de gas natural, incluye la producción de hidrocarburos crudos en estado gaseoso (gas natural), el drenaje y separación de las fracciones líquidas, la desulfuración del gas.</t>
    </r>
  </si>
  <si>
    <r>
      <rPr>
        <sz val="10"/>
        <rFont val="Arial"/>
        <family val="2"/>
      </rPr>
      <t>Extracción de gas natural, incluye la extracción de hidrocarburos condensados.</t>
    </r>
  </si>
  <si>
    <r>
      <rPr>
        <sz val="10"/>
        <rFont val="Arial"/>
        <family val="2"/>
      </rPr>
      <t>Extracción de gas natural, incluye la extracción de hidrocarburos líquidos obtenidos a través de licuefacción o pirolisis.</t>
    </r>
  </si>
  <si>
    <r>
      <rPr>
        <sz val="10"/>
        <rFont val="Arial"/>
        <family val="2"/>
      </rPr>
      <t>Extracción del mineral de hierro, incluye la explotación de minas metálicas, tales como: magnetita, hematita, siderita y limonita.</t>
    </r>
  </si>
  <si>
    <r>
      <rPr>
        <sz val="10"/>
        <rFont val="Arial"/>
        <family val="2"/>
      </rPr>
      <t>Extracción del mineral de hierro, incluye el beneficio, sinterizado y aglomeración de minerales de hierro.</t>
    </r>
  </si>
  <si>
    <r>
      <rPr>
        <sz val="10"/>
        <rFont val="Arial"/>
        <family val="2"/>
      </rPr>
      <t xml:space="preserve">Extracción de minerales de uranio y torio, incluye la extracción de
</t>
    </r>
    <r>
      <rPr>
        <sz val="10"/>
        <rFont val="Arial"/>
        <family val="2"/>
      </rPr>
      <t>minerales valorados principalmente por su contenido de uranio y de torio (pecblenda, etc.).</t>
    </r>
  </si>
  <si>
    <r>
      <rPr>
        <sz val="10"/>
        <rFont val="Arial"/>
        <family val="2"/>
      </rPr>
      <t>Extracción de minerales de uranio y torio, incluye la producción de torta amarilla (yellowcake); que se obtiene de la concentración del óxido de uranio extraído de las minas</t>
    </r>
  </si>
  <si>
    <r>
      <rPr>
        <sz val="10"/>
        <rFont val="Arial"/>
        <family val="2"/>
      </rPr>
      <t xml:space="preserve">Extracción de oro y otros metales preciosos, incluye la extracción de oro, plata y otros metales del grupo del platino (osmio, iridio, rodio, rutenio y paladio) en los lechos de los ríos y aluviones empleando barequeo,
</t>
    </r>
    <r>
      <rPr>
        <sz val="10"/>
        <rFont val="Arial"/>
        <family val="2"/>
      </rPr>
      <t>motobombas, draguetas, dragas, elevadores, monitores u otros.</t>
    </r>
  </si>
  <si>
    <r>
      <rPr>
        <sz val="10"/>
        <rFont val="Arial"/>
        <family val="2"/>
      </rPr>
      <t xml:space="preserve">Extracción de oro y otros metales preciosos, incluye la extracción de los metales preciosos se realiza a través del método de veta o filón, que consiste en la extracción manual, mecanizada o semimecanizada de oro y de plata presentes en las rocas formando venas, vetas o filones; procesos de beneficio del mineral como la trituración y la molienda (pulverización) y
</t>
    </r>
    <r>
      <rPr>
        <sz val="10"/>
        <rFont val="Arial"/>
        <family val="2"/>
      </rPr>
      <t>otros procesos tales como lavado (mazamorreo).</t>
    </r>
  </si>
  <si>
    <r>
      <rPr>
        <sz val="10"/>
        <rFont val="Arial"/>
        <family val="2"/>
      </rPr>
      <t xml:space="preserve">Extracción de oro y otros metales preciosos, incluye la extracción de oro o platino de aluviones (concentración de mineral en el lecho de los ríos), el cual se realiza por diferentes sistemas de extracción, tales como: barequeo (mazamorreo); pequeña minería, representada por grupos de trabajadores que utilizan motobombas, elevadores y draguetas; mediana minería, utilizando maquinaria como retroexcavadoras y buldózeres, y la gran minería que realiza la extracción de metales preciosos por medio de
</t>
    </r>
    <r>
      <rPr>
        <sz val="10"/>
        <rFont val="Arial"/>
        <family val="2"/>
      </rPr>
      <t>dragas de cucharas.</t>
    </r>
  </si>
  <si>
    <r>
      <rPr>
        <sz val="10"/>
        <rFont val="Arial"/>
        <family val="2"/>
      </rPr>
      <t>Extracción de minerales de níquel, incluye la extracción de minerales valorados principalmente por su contenido de níquel, tales como: lateritas ferroniquelíferas, pentlandita y pirrotina para la obtención del ferroníquel.</t>
    </r>
  </si>
  <si>
    <r>
      <rPr>
        <sz val="10"/>
        <rFont val="Arial"/>
        <family val="2"/>
      </rPr>
      <t xml:space="preserve">Extracción de otros minerales metalíferos no ferrosos n.c.p., incluye la extracción de todos los minerales de metales no ferrosos (excepto níquel, uranio, torio), minerales de aluminio (bauxita), cobre, cromo, manganeso, plomo, zinc, estaño, ferroaleaciones (cobalto, molibdeno, tantalio, vanadio), antimonio, arsénico, bismuto, mercurio, plomo, selenio, titanio, tungsteno, tierras raras u otros minerales metalíferos no ferrosos incluso
</t>
    </r>
    <r>
      <rPr>
        <sz val="10"/>
        <rFont val="Arial"/>
        <family val="2"/>
      </rPr>
      <t>columbita y tantalita (coltán).</t>
    </r>
  </si>
  <si>
    <r>
      <rPr>
        <sz val="10"/>
        <rFont val="Arial"/>
        <family val="2"/>
      </rPr>
      <t xml:space="preserve">Extracción de piedra, arena, arcillas comunes, yeso y anhidrita, incluye la extracción y la explotación de canteras para producir piedra para construcción y talla en bruto, tallada en masa o bajo forma de piedras groseramente desbastadas o simplemente cortadas mediante aserrado o
</t>
    </r>
    <r>
      <rPr>
        <sz val="10"/>
        <rFont val="Arial"/>
        <family val="2"/>
      </rPr>
      <t>por otros medios utilizados en las canteras para obtener productos tales como pizarra, mármol, granito y basalto.</t>
    </r>
  </si>
  <si>
    <r>
      <rPr>
        <sz val="10"/>
        <rFont val="Arial"/>
        <family val="2"/>
      </rPr>
      <t>Extracción de piedra, arena, arcillas comunes, yeso y anhidrita, incluye extracción de yeso y anhidrita.</t>
    </r>
  </si>
  <si>
    <r>
      <rPr>
        <sz val="10"/>
        <rFont val="Arial"/>
        <family val="2"/>
      </rPr>
      <t xml:space="preserve">Extracción de piedra, arena, arcillas comunes, yeso y anhidrita, incluye la extracción de arena de peña, la arena de río y las arenas lavadas y semilavadas. Las combinaciones en el sitio de acopio de los productos conocidos como roca muerta (mezcla de arena de peña y piedra). La extracción y preparación de las arcillas utilizadas principalmente para la elaboración de productos para construcción como ladrillos, tejas, tubos,
</t>
    </r>
    <r>
      <rPr>
        <sz val="10"/>
        <rFont val="Arial"/>
        <family val="2"/>
      </rPr>
      <t>etc.</t>
    </r>
  </si>
  <si>
    <r>
      <rPr>
        <sz val="10"/>
        <rFont val="Arial"/>
        <family val="2"/>
      </rPr>
      <t xml:space="preserve">Extracción de piedra, arena, arcillas comunes, yeso y anhidrita, incluye las actividades propias de las explotaciones de tipo empresarial, es decir, los procesos de extracción, arranque, acumulación y cargue del producto
</t>
    </r>
    <r>
      <rPr>
        <sz val="10"/>
        <rFont val="Arial"/>
        <family val="2"/>
      </rPr>
      <t>arcilloso.</t>
    </r>
  </si>
  <si>
    <r>
      <rPr>
        <sz val="10"/>
        <rFont val="Arial"/>
        <family val="2"/>
      </rPr>
      <t xml:space="preserve">Extracción de piedra, arena, arcillas comunes, yeso y anhidrita, incluye la actividad de explotación y extracción de arena de río, grava y gravilla, la cual va desde la colocación de tambres en los ríos, su acumulación en montones y su cargue en los vehículos de transporte. La actividad de
</t>
    </r>
    <r>
      <rPr>
        <sz val="10"/>
        <rFont val="Arial"/>
        <family val="2"/>
      </rPr>
      <t>mezcla manual en el sitio de acopio para producir compuestos conocidos como mixtos (mezcla de arena de río, grava y gravilla).</t>
    </r>
  </si>
  <si>
    <r>
      <rPr>
        <sz val="10"/>
        <rFont val="Arial"/>
        <family val="2"/>
      </rPr>
      <t xml:space="preserve">Extracción de arcillas de uso industrial, caliza, caolín y bentonitas, incluye la extracción de caolín, arcillas grasas, arcillas refractarias, bentonita, arcillas blanqueadoras, arcillas misceláneas y otras de uso industrial,
</t>
    </r>
    <r>
      <rPr>
        <sz val="10"/>
        <rFont val="Arial"/>
        <family val="2"/>
      </rPr>
      <t>diferentes a las utilizadas en la elaboración de ladrillo, tejas y similares.</t>
    </r>
  </si>
  <si>
    <r>
      <rPr>
        <sz val="10"/>
        <rFont val="Arial"/>
        <family val="2"/>
      </rPr>
      <t xml:space="preserve">Extracción de arcillas de uso industrial, caliza, caolín y bentonitas, incluye extracción a cielo abierto de caliza y dolomita sin calcinar (rocas
</t>
    </r>
    <r>
      <rPr>
        <sz val="10"/>
        <rFont val="Arial"/>
        <family val="2"/>
      </rPr>
      <t>carbonatadas), el transporte dentro y fuera de la mina, hasta el sitio de acopio.</t>
    </r>
  </si>
  <si>
    <r>
      <rPr>
        <sz val="10"/>
        <rFont val="Arial"/>
        <family val="2"/>
      </rPr>
      <t xml:space="preserve">Extracción de arcillas de uso industrial, caliza, caolín y bentonitas, incluye la extracción subterránea de caliza y dolomita sin calcinar (rocas
</t>
    </r>
    <r>
      <rPr>
        <sz val="10"/>
        <rFont val="Arial"/>
        <family val="2"/>
      </rPr>
      <t>carbonatadas), el transporte dentro y fuera de la mina, hasta el sitio de acopio.</t>
    </r>
  </si>
  <si>
    <r>
      <rPr>
        <sz val="10"/>
        <rFont val="Arial"/>
        <family val="2"/>
      </rPr>
      <t>Extracción de arcillas de uso industrial, caliza, caolín y bentonitas, incluye la extracción de arenas y gravas silíceas en agregados naturales de fragmentos de minerales y de rocas sin consolidar.</t>
    </r>
  </si>
  <si>
    <r>
      <rPr>
        <sz val="10"/>
        <rFont val="Arial"/>
        <family val="2"/>
      </rPr>
      <t xml:space="preserve">Extracción de arcillas de uso industrial, caliza, caolín y bentonitas, incluye la extracción manual o mecánica y las operaciones de trituración, tamizado, lavado, mezcla y almacenamiento del material y las labores
</t>
    </r>
    <r>
      <rPr>
        <sz val="10"/>
        <rFont val="Arial"/>
        <family val="2"/>
      </rPr>
      <t>realizadas en cercanías al sitio de extracción.</t>
    </r>
  </si>
  <si>
    <r>
      <rPr>
        <sz val="10"/>
        <rFont val="Arial"/>
        <family val="2"/>
      </rPr>
      <t xml:space="preserve">Extracción de arcillas de uso industrial, caliza, caolín y bentonitas, incluye la explotación a cielo abierto o el dragado de yacimientos bajo agua de depósitos sedimentarios marinos y continentales de las arenas y gravas
</t>
    </r>
    <r>
      <rPr>
        <sz val="10"/>
        <rFont val="Arial"/>
        <family val="2"/>
      </rPr>
      <t>industriales relativas a esta clase.</t>
    </r>
  </si>
  <si>
    <r>
      <rPr>
        <sz val="10"/>
        <rFont val="Arial"/>
        <family val="2"/>
      </rPr>
      <t xml:space="preserve">Extracción de arcillas de uso industrial, caliza, caolín y bentonitas, incluye algunos procesos de beneficio como trituración, molienda, clasificación y
</t>
    </r>
    <r>
      <rPr>
        <sz val="10"/>
        <rFont val="Arial"/>
        <family val="2"/>
      </rPr>
      <t>otros necesarios para mejorar la calidad y facilitar el transporte, siempre y cuando se hagan cerca al sitio de extracción y por cuenta del explotador.</t>
    </r>
  </si>
  <si>
    <r>
      <rPr>
        <sz val="10"/>
        <rFont val="Arial"/>
        <family val="2"/>
      </rPr>
      <t>Extracción de esmeraldas, piedras preciosas y semipreciosas, incluye la extracción todas las variedades de esmeraldas en bruto, sin trabajar: simplemente hendidas o desbastadas, extracción de otras piedras preciosas (diamante, rubí, zafiro, entre otras) y semipreciosas en bruto, sin trabajar: simplemente hendidas o desbastadas</t>
    </r>
  </si>
  <si>
    <r>
      <rPr>
        <sz val="10"/>
        <rFont val="Arial"/>
        <family val="2"/>
      </rPr>
      <t xml:space="preserve">Extracción de minerales para la fabricación de abonos y productos químicos, incluye la extracción de minerales de potasio, nitrógeno, fósforo y azufre nativo o combinado con otros elementos formando sulfuros, sulfatos y compuestos orgánicos, roca fosfórica, fosfatos naturales y sales de potasio naturales, sulfato y carbonato de bario naturales, entre otros, los minerales cuya explotación forma parte de esta clase pueden haber sido triturados, molidos, cribados y clasificados, siempre y cuando estos procesos se realicen como parte de la extracción y por cuenta del
</t>
    </r>
    <r>
      <rPr>
        <sz val="10"/>
        <rFont val="Arial"/>
        <family val="2"/>
      </rPr>
      <t>explotador.</t>
    </r>
  </si>
  <si>
    <r>
      <rPr>
        <sz val="10"/>
        <rFont val="Arial"/>
        <family val="2"/>
      </rPr>
      <t xml:space="preserve">Extracción de minerales para la fabricación de abonos y productos químicos, incluye la extracción, transporte y trituración del mineral de
</t>
    </r>
    <r>
      <rPr>
        <sz val="10"/>
        <rFont val="Arial"/>
        <family val="2"/>
      </rPr>
      <t>mena como pirita, calcopirita, cinabrio, covelita, estibina, argentita, galena, esfalerita, tenardita y anhidrita, la extracción de fluorita o fluorespato.</t>
    </r>
  </si>
  <si>
    <r>
      <rPr>
        <sz val="10"/>
        <rFont val="Arial"/>
        <family val="2"/>
      </rPr>
      <t xml:space="preserve">Extracción de minerales para la fabricación de abonos y productos químicos, incluye la extracción de minerales ferrosos valorados principalmente por su contenido de pirita y pirrotina, que son sulfuros de
</t>
    </r>
    <r>
      <rPr>
        <sz val="10"/>
        <rFont val="Arial"/>
        <family val="2"/>
      </rPr>
      <t>hierro.</t>
    </r>
  </si>
  <si>
    <r>
      <rPr>
        <sz val="10"/>
        <rFont val="Arial"/>
        <family val="2"/>
      </rPr>
      <t xml:space="preserve">Extracción de halita (sal), incluye la extracción de sal del subsuelo, la extracción de sal de roca (sal gema), la extracción de sal del subsuelo, incluso mediante disolución con agua dulce de los cloruros solubles contenidos en el mineral extraído, dando lugar a una salmuera que es transportada por tubería (salmuera ducto) a una segunda planta de procesamiento donde se inicia el proceso industrial para obtener la sal, la trituración, la purificación y la refinación (cristalización) de sal cuando el proceso de refinación se lleva a cabo en el sitio de la extracción por el
</t>
    </r>
    <r>
      <rPr>
        <sz val="10"/>
        <rFont val="Arial"/>
        <family val="2"/>
      </rPr>
      <t>productor.</t>
    </r>
  </si>
  <si>
    <r>
      <rPr>
        <sz val="10"/>
        <rFont val="Arial"/>
        <family val="2"/>
      </rPr>
      <t>Extracción de otros minerales no metálicos n.c.p., incluye la extracción y aglomeración de turba.</t>
    </r>
  </si>
  <si>
    <r>
      <rPr>
        <sz val="10"/>
        <rFont val="Arial"/>
        <family val="2"/>
      </rPr>
      <t xml:space="preserve">Extracción de otros minerales no metálicos n.c.p., incluye la extracción en minas y canteras de minerales y otros materiales n.c.p., extracción de feldespatos en especial las variedades ortoclasa, microclina, albita, oligoclasa y andesina, micas, los minerales principales del grupo de las micas son las moscovitas (mica blanca), la flogopita (mica ámbar) y la biotita (mica negra), magnesita, talco (esteatita), pumita, diatomitas llamadas también tierras de diatomácea, asfalto natural, rocas asfálticas, bitumen natural sólido, cuarzo y grafito natural. La extracción de asbestos,
</t>
    </r>
    <r>
      <rPr>
        <sz val="10"/>
        <rFont val="Arial"/>
        <family val="2"/>
      </rPr>
      <t>de los cuales el más importante es la variedad fibrosa de serpentina llamada crisólito.</t>
    </r>
  </si>
  <si>
    <r>
      <rPr>
        <sz val="10"/>
        <rFont val="Arial"/>
        <family val="2"/>
      </rPr>
      <t xml:space="preserve">Actividades de apoyo para la extracción de petróleo y de gas natural, incluye servicios de exploración relacionados con la extracción de petróleo
</t>
    </r>
    <r>
      <rPr>
        <sz val="10"/>
        <rFont val="Arial"/>
        <family val="2"/>
      </rPr>
      <t>y gas, por ejemplo, métodos tradicionales tales como el muestreo y la realización de observaciones geológicas en los posibles yacimientos.</t>
    </r>
  </si>
  <si>
    <r>
      <rPr>
        <sz val="10"/>
        <rFont val="Arial"/>
        <family val="2"/>
      </rPr>
      <t xml:space="preserve">Actividades de apoyo para la extracción de petróleo y de gas natural, incluye; la perforación dirigida y la reperforación, la perforación inicial, la erección, reparación y desmantelamiento de torres de perforación, la
</t>
    </r>
    <r>
      <rPr>
        <sz val="10"/>
        <rFont val="Arial"/>
        <family val="2"/>
      </rPr>
      <t>cementación de los tubos de encamisado de los pozos de petróleo y de gas; el bombeo de los pozos, el taponamiento y abandono de pozos, etc.</t>
    </r>
  </si>
  <si>
    <r>
      <rPr>
        <sz val="10"/>
        <rFont val="Arial"/>
        <family val="2"/>
      </rPr>
      <t>Actividades de apoyo para la extracción de petróleo y de gas natural, incluye la licuefacción y la regasificación de gas natural.</t>
    </r>
  </si>
  <si>
    <r>
      <rPr>
        <sz val="10"/>
        <rFont val="Arial"/>
        <family val="2"/>
      </rPr>
      <t>Actividades de apoyo para la extracción de petróleo y de gas natural, incluye los servicios de drenaje y de bombeo y sondeos para la extracción de petróleo o gas.</t>
    </r>
  </si>
  <si>
    <r>
      <rPr>
        <sz val="10"/>
        <rFont val="Arial"/>
        <family val="2"/>
      </rPr>
      <t>Actividades de apoyo para la extracción de petróleo y de gas natural, incluye servicios de prevención y extinción de incendios en campos de petróleo y gas.</t>
    </r>
  </si>
  <si>
    <r>
      <rPr>
        <sz val="10"/>
        <rFont val="Arial"/>
        <family val="2"/>
      </rPr>
      <t xml:space="preserve">Actividades de apoyo para otras actividades de explotación de minas y canteras a cambio de una retribución o por contrata, necesario para las actividades mineras de las divisiones de extracción de carbón de piedra y lignito, extracción de minerales metalíferos y extracción de otras minas y canteras, incluye los servicios de exploración; por ejemplo, métodos de
</t>
    </r>
    <r>
      <rPr>
        <sz val="10"/>
        <rFont val="Arial"/>
        <family val="2"/>
      </rPr>
      <t>prospección tradicionales, como la toma de muestras y la realización de observaciones geológicas en posibles sitios de explotación.</t>
    </r>
  </si>
  <si>
    <r>
      <rPr>
        <sz val="10"/>
        <rFont val="Arial"/>
        <family val="2"/>
      </rPr>
      <t xml:space="preserve">Actividades de apoyo para otras actividades de explotación de minas y canteras, a cambio de una retribución o por contrata. Incluye los servicios
</t>
    </r>
    <r>
      <rPr>
        <sz val="10"/>
        <rFont val="Arial"/>
        <family val="2"/>
      </rPr>
      <t>de drenaje, bombeo y pruebas de perforación y sondeo.</t>
    </r>
  </si>
  <si>
    <r>
      <rPr>
        <sz val="10"/>
        <rFont val="Arial"/>
        <family val="2"/>
      </rPr>
      <t>Tejeduría de productos textiles, incluye la fabricación de telas tejidas con hilados de fibras de vidrio.</t>
    </r>
  </si>
  <si>
    <r>
      <rPr>
        <sz val="10"/>
        <rFont val="Arial"/>
        <family val="2"/>
      </rPr>
      <t xml:space="preserve">Aserrado, acepillado e impregnación de la madera, incluye las actividades de los aserraderos y plantas acepilladoras, el tableado, descortezado y desmenuzado de troncos, la transformación de madera rebanada o desenrollada de un espesor mayor al que se utiliza en los tableros
</t>
    </r>
    <r>
      <rPr>
        <sz val="10"/>
        <rFont val="Arial"/>
        <family val="2"/>
      </rPr>
      <t>contrachapados.</t>
    </r>
  </si>
  <si>
    <r>
      <rPr>
        <sz val="10"/>
        <rFont val="Arial"/>
        <family val="2"/>
      </rPr>
      <t>Fabricación de partes y piezas de madera, de carpintería y ebanistería para la construcción, incluye fabricación, montaje, instalación de productos de madera utilizados principalmente en la industria de la construcción, como tableros, armarios empotrados y artículos que formen parte de la estructura, instalación de partes o piezas de carpintería.</t>
    </r>
  </si>
  <si>
    <r>
      <rPr>
        <sz val="10"/>
        <rFont val="Arial"/>
        <family val="2"/>
      </rPr>
      <t xml:space="preserve">Fabricación de partes y piezas de madera, de carpintería y ebanistería para la construcción, incluye la fabricación de casas y/o edificios prefabricados o de elementos similares constitutivos principalmente de
</t>
    </r>
    <r>
      <rPr>
        <sz val="10"/>
        <rFont val="Arial"/>
        <family val="2"/>
      </rPr>
      <t>madera.</t>
    </r>
  </si>
  <si>
    <r>
      <rPr>
        <sz val="10"/>
        <rFont val="Arial"/>
        <family val="2"/>
      </rPr>
      <t xml:space="preserve">Fabricación de partes y piezas de madera, de carpintería y ebanistería para la construcción, incluye, la fabricación e instalación de armazones de madera laminadas, encoladas y armazones de madera prefabricados con
</t>
    </r>
    <r>
      <rPr>
        <sz val="10"/>
        <rFont val="Arial"/>
        <family val="2"/>
      </rPr>
      <t>uniones de metal, prefabricados y divisiones de madera de carácter fijo.</t>
    </r>
  </si>
  <si>
    <r>
      <rPr>
        <sz val="10"/>
        <rFont val="Arial"/>
        <family val="2"/>
      </rPr>
      <t xml:space="preserve">Fabricación de productos de hornos de coque, incluye la producción de coque y semicoque a partir de la hulla y el lignito ya sea en grandes baterías de coquización o pequeños hornos de colmena, La producción de gas de coquería, aunque generalmente el funcionamiento de hornos de coque sea utilizado parcial o totalmente para el abastecimiento de los
</t>
    </r>
    <r>
      <rPr>
        <sz val="10"/>
        <rFont val="Arial"/>
        <family val="2"/>
      </rPr>
      <t>mismos hornos; La producción de alquitrán de hulla y de lignito crudo, brea y coque de brea, aglomeración de coque.</t>
    </r>
  </si>
  <si>
    <r>
      <rPr>
        <sz val="10"/>
        <rFont val="Arial"/>
        <family val="2"/>
      </rPr>
      <t>Fabricación de productos de la refinación del petróleo, incluye la producción de combustibles gaseosos como etano, propano y butano. Esta mezcla al comprimirla pasa al estado líquido y se conoce como gas licuado de petróleo (GLP). y combustibles líquidos como gasolinas, queroseno, diésel, bencina, etc.</t>
    </r>
  </si>
  <si>
    <r>
      <rPr>
        <sz val="10"/>
        <rFont val="Arial"/>
        <family val="2"/>
      </rPr>
      <t>Fabricación de productos de la refinación del petróleo, incluye el procesamiento de derivados del petróleo tales como las bases lubricantes, combustibles, disolventes, etcétera., mediante la adición de antioxidantes, anticorrosivos.</t>
    </r>
  </si>
  <si>
    <r>
      <rPr>
        <sz val="10"/>
        <rFont val="Arial"/>
        <family val="2"/>
      </rPr>
      <t xml:space="preserve">Fabricación de productos de la refinación del petróleo, incluye el procesamiento y la mezcla de disolventes derivados del petróleo para la obtención de otros con propiedades y aplicaciones particulares como por
</t>
    </r>
    <r>
      <rPr>
        <sz val="10"/>
        <rFont val="Arial"/>
        <family val="2"/>
      </rPr>
      <t>ejemplo, thinner.</t>
    </r>
  </si>
  <si>
    <r>
      <rPr>
        <sz val="10"/>
        <rFont val="Arial"/>
        <family val="2"/>
      </rPr>
      <t xml:space="preserve">Fabricación de productos de la refinación del petróleo, incluye la producción de productos petroquímicos e industriales, tales como: disolventes alifáticos, benceno, tolueno y xilenos mezclados, propileno, ciclohexano, bases lubricantes, azufre petroquímico y arotar (alquitrán),
</t>
    </r>
    <r>
      <rPr>
        <sz val="10"/>
        <rFont val="Arial"/>
        <family val="2"/>
      </rPr>
      <t>entre otros.</t>
    </r>
  </si>
  <si>
    <r>
      <rPr>
        <sz val="10"/>
        <rFont val="Arial"/>
        <family val="2"/>
      </rPr>
      <t xml:space="preserve">Fabricación de productos de la refinación del petróleo, incluye la fabricación y obtención de derivados de la refinación y purificación de las bases lubricantes como la vaselina, cera parafínica, parafina y ceras, la producción de aceite de alumbrado, grasas lubricantes y otros productos, a partir del petróleo crudo y de minerales bituminosos (excepto el carbón o hulla), o que resultan de su procesamiento por destilación fraccionada, o
</t>
    </r>
    <r>
      <rPr>
        <sz val="10"/>
        <rFont val="Arial"/>
        <family val="2"/>
      </rPr>
      <t>extracción con solventes como el asfalto, ácidos nafténicos, etc.</t>
    </r>
  </si>
  <si>
    <r>
      <rPr>
        <sz val="10"/>
        <rFont val="Arial"/>
        <family val="2"/>
      </rPr>
      <t xml:space="preserve">Fabricación de sustancias y productos químicos básicos, incluye el enriquecimiento de minerales de uranio y torio y producción de elementos combustibles para reactores nucleares, fabricación y preparación de radiofármacos terapéuticos utilizados en medicina nuclear, instituciones o
</t>
    </r>
    <r>
      <rPr>
        <sz val="10"/>
        <rFont val="Arial"/>
        <family val="2"/>
      </rPr>
      <t>centros de ciencias nucleares o energías alternativas que manejen radioisótopos y manejo de residuos nucleares.</t>
    </r>
  </si>
  <si>
    <r>
      <rPr>
        <sz val="10"/>
        <rFont val="Arial"/>
        <family val="2"/>
      </rPr>
      <t>Fabricación de sustancias y productos químicos básicos, incluye la fabricación y el enriquecimiento de minerales de uranio y torio y la producción de elementos combustibles para reactores nucleares, hidróxidos: soda cáustica, radiofármacos, sales orgánicas, fabricación de productos tóxicos y/o cáusticos.</t>
    </r>
  </si>
  <si>
    <r>
      <rPr>
        <sz val="10"/>
        <rFont val="Arial"/>
        <family val="2"/>
      </rPr>
      <t xml:space="preserve">Fabricación de sustancias y productos químicos básicos, incluye la fabricación de hidrocarburos saturados aislados y sus isótopos, insaturados, compuestos aromáticos (cíclicos insaturados como: benceno, tolueno, estireno), compuestos aromáticos (cíclicos insaturados como: benceno, tolueno, estireno); sus derivados halogenados (cloruro de vinilo, cloroformo), derivados sulfonados, nitrados o nitrosados, etcétera, sustancias o productos químicos que pueden ser cancerígenos,
</t>
    </r>
    <r>
      <rPr>
        <sz val="10"/>
        <rFont val="Arial"/>
        <family val="2"/>
      </rPr>
      <t>teratogénicos y/o mutagénicos.</t>
    </r>
  </si>
  <si>
    <r>
      <rPr>
        <sz val="10"/>
        <rFont val="Arial"/>
        <family val="2"/>
      </rPr>
      <t xml:space="preserve">Fabricación de plásticos en formas primarias, incluye la fabricación de polímeros de etileno, propileno, estireno; policloruro de vinilo (PVC), teflón (politetrafluoruro de etileno); poliacetatos de vinilo, resinas acrílicas, poliolefinas, poliuretanos, resinas epóxicas, alquídicas, fenólicas y similares. La fabricación de poliacetales, resinas alquídicas, resina de poliésteres y poliéteres, resinas epóxicas, policarbonatos, poliamidas, amino-resinas, resinas fenólicas (baquelita), resinas urea-formol,
</t>
    </r>
    <r>
      <rPr>
        <sz val="10"/>
        <rFont val="Arial"/>
        <family val="2"/>
      </rPr>
      <t>poliuretanos, politerpenos sintéticos y siliconas.</t>
    </r>
  </si>
  <si>
    <r>
      <rPr>
        <sz val="10"/>
        <rFont val="Arial"/>
        <family val="2"/>
      </rPr>
      <t xml:space="preserve">Fabricación de plásticos en formas primarias, incluye la fabricación de
</t>
    </r>
    <r>
      <rPr>
        <sz val="10"/>
        <rFont val="Arial"/>
        <family val="2"/>
      </rPr>
      <t>celulosa y sus derivados químicos como nitrocelulosa, acetato de celulosa, carboximetilcelulosa, etc.</t>
    </r>
  </si>
  <si>
    <r>
      <rPr>
        <sz val="10"/>
        <rFont val="Arial"/>
        <family val="2"/>
      </rPr>
      <t>Fabricación de caucho sintético en formas primarias líquidos y pastas (incluido el látex, aunque esté prevulcanizado, y además dispersiones y disoluciones), bloques irregulares, trozos, balas, polvo, gránulos y masas no coherentes similares, incluye la producción de caucho sintético o gomas sintéticas a partir de aceite vegetal, en formas primarias como el facticio.</t>
    </r>
  </si>
  <si>
    <r>
      <rPr>
        <sz val="10"/>
        <rFont val="Arial"/>
        <family val="2"/>
      </rPr>
      <t xml:space="preserve">Fabricación de caucho sintético en formas primarias, líquidos y pastas (incluido el látex, aunque esté prevulcanizado, y además dispersiones y disoluciones), bloques irregulares, trozos, balas, polvo, gránulos y masas
</t>
    </r>
    <r>
      <rPr>
        <sz val="10"/>
        <rFont val="Arial"/>
        <family val="2"/>
      </rPr>
      <t>no coherentes similares, incluye la obtención de productos por mezclado de caucho sintético y caucho natural en formas primarias.</t>
    </r>
  </si>
  <si>
    <r>
      <rPr>
        <sz val="10"/>
        <rFont val="Arial"/>
        <family val="2"/>
      </rPr>
      <t>Fabricación de plaguicidas y otros productos químicos de uso agropecuario, incluye la preparación de insecticidas, raticidas, fungicidas, herbicidas, productos antigerminación de plantas y reguladores del crecimiento y demás productos agroquímicos n.c.p.</t>
    </r>
  </si>
  <si>
    <r>
      <rPr>
        <sz val="10"/>
        <rFont val="Arial"/>
        <family val="2"/>
      </rPr>
      <t xml:space="preserve">Fabricación de plaguicidas y otros productos químicos de uso agropecuario, incluye la producción de insecticidas biológicos o bioinsecticidas, cultivos artificiales de microorganismos para mejoramiento
</t>
    </r>
    <r>
      <rPr>
        <sz val="10"/>
        <rFont val="Arial"/>
        <family val="2"/>
      </rPr>
      <t>de cultivos agrícolas;</t>
    </r>
  </si>
  <si>
    <r>
      <rPr>
        <sz val="10"/>
        <rFont val="Arial"/>
        <family val="2"/>
      </rPr>
      <t xml:space="preserve">Fabricación de otros productos químicos n.c.p., incluye la fabricación, depósito y venta de los explosivos y pólvoras preparados a partir de azufre, nitratos, nitrocelulosa, trinitrotolueno (TNT), nitroglicerina, pólvora sin humo, pólvoras propulsoras, incluso propergoles (combustibles para cohetes), productos pirotécnicos como antorchas, encendedores, teas, etc., otros preparados explosivos como mechas detonadoras, de seguridad
</t>
    </r>
    <r>
      <rPr>
        <sz val="10"/>
        <rFont val="Arial"/>
        <family val="2"/>
      </rPr>
      <t>y mechas lentas (o de minería), cápsulas y cebos fulminantes, etc.</t>
    </r>
  </si>
  <si>
    <r>
      <rPr>
        <sz val="10"/>
        <rFont val="Arial"/>
        <family val="2"/>
      </rPr>
      <t xml:space="preserve">Fabricación de otros productos químicos n.c.p, incluye la fabricación de
</t>
    </r>
    <r>
      <rPr>
        <sz val="10"/>
        <rFont val="Arial"/>
        <family val="2"/>
      </rPr>
      <t>fuegos artificiales, productos pirotécnicos, explosivos y pólvoras, preparaciones anticongelantes y de antidetonantes.</t>
    </r>
  </si>
  <si>
    <r>
      <rPr>
        <sz val="10"/>
        <rFont val="Arial"/>
        <family val="2"/>
      </rPr>
      <t xml:space="preserve">Fabricación de vidrio y productos de vidrio, incluye fabricación de vidrio, productos de vidrio en masa y bajo otras formas, trabajado o no, incluidos las láminas, las planchas y los tubos o las varillas; botellas, frascos y otros envases de vidrio o cristal; vidrio plano de distintas características físicas incluso vidrio con armado de alambre y vidrio coloreado o teñido; cristalería de laboratorio como cajas para el cultivo de microorganismos (caja de Petri), buretas, campanas especiales y cuentagotas generalmente trabajados en vidrio especial, cristalería higiénica y farmacéutica como
</t>
    </r>
    <r>
      <rPr>
        <sz val="10"/>
        <rFont val="Arial"/>
        <family val="2"/>
      </rPr>
      <t>irrigadores, lavaojos, inhaladores, etc.</t>
    </r>
  </si>
  <si>
    <r>
      <rPr>
        <sz val="10"/>
        <rFont val="Arial"/>
        <family val="2"/>
      </rPr>
      <t xml:space="preserve">Fabricación de vidrio y productos de vidrio, incluye la fabricación de aislantes de vidrio y accesorios aislantes de vidrio, fabricación de fibras de vidrio (incluso lana de vidrio) e hilados de fibras de vidrio. Productos no
</t>
    </r>
    <r>
      <rPr>
        <sz val="10"/>
        <rFont val="Arial"/>
        <family val="2"/>
      </rPr>
      <t>tejidos de fibra de vidrio como esteras, colchones de aislamiento termoacústico, tapetes, paneles, tableros y artículos similares.</t>
    </r>
  </si>
  <si>
    <r>
      <rPr>
        <sz val="10"/>
        <rFont val="Arial"/>
        <family val="2"/>
      </rPr>
      <t xml:space="preserve">Fabricación de cemento y yeso, incluye la fabricación de clinkers y cementos hidráulicos, incluidos cemento portland, cemento aluminoso,
</t>
    </r>
    <r>
      <rPr>
        <sz val="10"/>
        <rFont val="Arial"/>
        <family val="2"/>
      </rPr>
      <t>cemento de escorias y cemento hipersulfatado; yesos a partir de yeso calcinado y/o sulfato de calcio.</t>
    </r>
  </si>
  <si>
    <r>
      <rPr>
        <sz val="10"/>
        <rFont val="Arial"/>
        <family val="2"/>
      </rPr>
      <t>Fabricación de artículos de hormigón, cemento y yeso, incluye la fabricación de artículos de asbesto -cemento, fibrocemento de celulosa o materiales similares como: láminas lisas y onduladas, tableros, losetas, tubos, tanques de agua, cisternas, lavabos, lavaderos, cántaros, marcos para ventanas y otros artículos.</t>
    </r>
  </si>
  <si>
    <r>
      <rPr>
        <sz val="10"/>
        <rFont val="Arial"/>
        <family val="2"/>
      </rPr>
      <t>Corte, tallado y acabado de la piedra, incluye el corte, tallado y acabado de la piedra para la construcción de edificios, carreteras, muebles de piedra, monumentos funerarios, estatuas (no originales artísticas), andenes, techos y otros usos.</t>
    </r>
  </si>
  <si>
    <r>
      <rPr>
        <sz val="10"/>
        <rFont val="Arial"/>
        <family val="2"/>
      </rPr>
      <t xml:space="preserve">Fabricación de otros productos minerales no metálicos n.c.p., incluye la fabricación de productos de lana de vidrio; materiales aislantes de origen mineral: lana de escorias, lana de roca y otras lanas minerales similares, vermiculita dilatada, arcillas dilatadas, materiales similares para
</t>
    </r>
    <r>
      <rPr>
        <sz val="10"/>
        <rFont val="Arial"/>
        <family val="2"/>
      </rPr>
      <t>aislamiento térmico o sonoro y para absorber el sonido.</t>
    </r>
  </si>
  <si>
    <r>
      <rPr>
        <sz val="10"/>
        <rFont val="Arial"/>
        <family val="2"/>
      </rPr>
      <t xml:space="preserve">Fabricación de otros productos minerales no metálicos n.c.p., incluye, la fabricación de hilas, hilados y telas de asbesto, materiales de fricción sobre una base de asbesto; cordones y cordeles; elaborados con telas de asbesto como prendas de vestir, cubrecabezas, calzado, papel, fieltro, etc.; de otras sustancias minerales y de celulosa, combinados o no con
</t>
    </r>
    <r>
      <rPr>
        <sz val="10"/>
        <rFont val="Arial"/>
        <family val="2"/>
      </rPr>
      <t>otros materiales como por ejemplo, placas, bandas, etc.</t>
    </r>
  </si>
  <si>
    <r>
      <rPr>
        <sz val="10"/>
        <rFont val="Arial"/>
        <family val="2"/>
      </rPr>
      <t xml:space="preserve">Industrias básicas de hierro y de acero, incluye el funcionamiento de los altos hornos, hornos eléctricos, convertidores de acero, coladas continuas, talleres y/o trenes de laminado y de acabado, bancos de trefilación; las operaciones de conversión por reducción del mineral de hierro en altos hornos y convertidores de oxígeno; o de escoria o chatarra ferrosa en hornos eléctricos; o por directa reducción del mineral de hierro sin fusión para obtener acero en bruto; la refundición de lingotes de chatarra, de
</t>
    </r>
    <r>
      <rPr>
        <sz val="10"/>
        <rFont val="Arial"/>
        <family val="2"/>
      </rPr>
      <t>hierro o acero.</t>
    </r>
  </si>
  <si>
    <r>
      <rPr>
        <sz val="10"/>
        <rFont val="Arial"/>
        <family val="2"/>
      </rPr>
      <t xml:space="preserve">Industrias básicas de hierro y de acero, incluye la producción de ferroaleaciones, la fabricación de hierro granular (granalla) y polvo de hierro; producción de arrabio y hierro en lingotes, bloques y en otras formas primarias, incluso hierro especular; producción de palanquillas, tochos, barras, palastros u otras formas de hierro, acero o acero de
</t>
    </r>
    <r>
      <rPr>
        <sz val="10"/>
        <rFont val="Arial"/>
        <family val="2"/>
      </rPr>
      <t>aleación en estado semiacabado.</t>
    </r>
  </si>
  <si>
    <r>
      <rPr>
        <sz val="10"/>
        <rFont val="Arial"/>
        <family val="2"/>
      </rPr>
      <t xml:space="preserve">Industrias básicas de hierro y de acero, incluye la producción de coque, cuando constituye una actividad integrada a los procesos metalúrgicos
</t>
    </r>
    <r>
      <rPr>
        <sz val="10"/>
        <rFont val="Arial"/>
        <family val="2"/>
      </rPr>
      <t>(alto horno) para la obtención de acero.</t>
    </r>
  </si>
  <si>
    <r>
      <rPr>
        <sz val="10"/>
        <rFont val="Arial"/>
        <family val="2"/>
      </rPr>
      <t xml:space="preserve">Industrias básicas de hierro y de acero, incluye la producción de acero
</t>
    </r>
    <r>
      <rPr>
        <sz val="10"/>
        <rFont val="Arial"/>
        <family val="2"/>
      </rPr>
      <t>mediante procesos neumáticos o de cocción; lingotes de acero o de acero de aleación y de otras formas primarias de acero.</t>
    </r>
  </si>
  <si>
    <r>
      <rPr>
        <sz val="10"/>
        <rFont val="Arial"/>
        <family val="2"/>
      </rPr>
      <t>Industrias básicas de hierro y de acero, incluye la fabricación de productos de hierro, acero y acero de aleación, laminados, estirados, trefilados, extrudidos, entre otros procesos de manufactura.</t>
    </r>
  </si>
  <si>
    <r>
      <rPr>
        <sz val="10"/>
        <rFont val="Arial"/>
        <family val="2"/>
      </rPr>
      <t>Industrias básicas de hierro y de acero, incluye la producción de productos ferrosos mediante reducción directa de hierro y de otros productos de hierro esponjoso. La producción de hierro de pureza excepcional mediante electrólisis u otros procesos químicos.</t>
    </r>
  </si>
  <si>
    <r>
      <rPr>
        <sz val="10"/>
        <rFont val="Arial"/>
        <family val="2"/>
      </rPr>
      <t xml:space="preserve">Industrias básicas de otros metales no ferrosos, incluye la producción de metales comunes no ferrosos (aluminio, plomo, cinc, estaño, cromo, manganeso, níquel, entre otros) utilizando mineral en bruto, mineral en mata, otras materias primas intermedias entre el mineral en bruto y el
</t>
    </r>
    <r>
      <rPr>
        <sz val="10"/>
        <rFont val="Arial"/>
        <family val="2"/>
      </rPr>
      <t>metal (por ejemplo, alúmina), o desechos y chatarra de este tipo de metales; alúmina, matas de cobre, y matas de níquel.</t>
    </r>
  </si>
  <si>
    <r>
      <rPr>
        <sz val="10"/>
        <rFont val="Arial"/>
        <family val="2"/>
      </rPr>
      <t xml:space="preserve">Industrias básicas de otros metales no ferrosos, incluye las operaciones de fundición, de refinación electrolítica o de otra índole para producir metales comunes no ferrosos sin labrar o trabajar; la fundición y la refinación de
</t>
    </r>
    <r>
      <rPr>
        <sz val="10"/>
        <rFont val="Arial"/>
        <family val="2"/>
      </rPr>
      <t>níquel, cobre, plomo, cromo, manganeso, cinc, aluminio, estaño u otros metales comunes no ferrosos y aleaciones de esos metales.</t>
    </r>
  </si>
  <si>
    <r>
      <rPr>
        <sz val="10"/>
        <rFont val="Arial"/>
        <family val="2"/>
      </rPr>
      <t xml:space="preserve">Industrias básicas de otros metales no ferrosos, incluye la fundición y la refinación de uranio, la producción de uranio metálico a partir de la
</t>
    </r>
    <r>
      <rPr>
        <sz val="10"/>
        <rFont val="Arial"/>
        <family val="2"/>
      </rPr>
      <t>pechblenda (dióxido de uranio) o de otros minerales.</t>
    </r>
  </si>
  <si>
    <r>
      <rPr>
        <sz val="10"/>
        <rFont val="Arial"/>
        <family val="2"/>
      </rPr>
      <t xml:space="preserve">Fundición de hierro y de acero, incluye las actividades de talleres de fundición de hierro y de acero tales como: modelación, moldeado, fundición y colada, limpieza y acabados, tratamiento térmico del hierro o acero, entre otras actividades; la fabricación de productos semiacabados y
</t>
    </r>
    <r>
      <rPr>
        <sz val="10"/>
        <rFont val="Arial"/>
        <family val="2"/>
      </rPr>
      <t>acabados a partir de la fundición de: hierro blanco, hierro gris, hierro de grafito, hierro nodular o hierro dúctil, hierro maleable, acero.</t>
    </r>
  </si>
  <si>
    <r>
      <rPr>
        <sz val="10"/>
        <rFont val="Arial"/>
        <family val="2"/>
      </rPr>
      <t xml:space="preserve">Fundición de hierro y de acero, incluye la fabricación de tubos, caños y perfiles huecos y las conexiones de tubos o caños en hierro fundido, hierro gris, hierro dúctil, hierro maleable o acero de fundición; fabricación de tubos y caños de acero sin costura por fundición centrífuga, y accesorios
</t>
    </r>
    <r>
      <rPr>
        <sz val="10"/>
        <rFont val="Arial"/>
        <family val="2"/>
      </rPr>
      <t>para tubería en acero fundido; fabricación de piezas de acero con geometrías complejas por medio de la técnica de microfundición.</t>
    </r>
  </si>
  <si>
    <r>
      <rPr>
        <sz val="10"/>
        <rFont val="Arial"/>
        <family val="2"/>
      </rPr>
      <t xml:space="preserve">Fundición de metales no ferrosos, incluye las actividades de talleres de fundición de metales no ferrosos, tales como: modelación, moldeado, fundición y colada, limpieza y acabados, tratamiento térmico del metal, entre otras actividades; fabricación de productos semi acabados y acabados a partir de la fundición de aluminio, magnesio, titanio, cinc, entre otros metales no ferrosos y de la aleación de estos metales; la fabricación de piezas a partir de la fundición de metal de alta y baja densidad, y de piezas con geometrías complejas por medio de la técnica de
</t>
    </r>
    <r>
      <rPr>
        <sz val="10"/>
        <rFont val="Arial"/>
        <family val="2"/>
      </rPr>
      <t>microfundición.</t>
    </r>
  </si>
  <si>
    <r>
      <rPr>
        <sz val="10"/>
        <rFont val="Arial"/>
        <family val="2"/>
      </rPr>
      <t xml:space="preserve">Fabricación de productos metálicos para uso estructural, incluye la fabricación, erección o montaje de estructuras metálicas y construcciones prefabricadas de metal a partir de piezas de fabricación propia; la fabricación de edificaciones y componentes prefabricados en metal (ej.: casetas de obra, oficinas, bodegas, hangares, elementos modulares para exposiciones, entre otros); estructuras metálicas o armazones, partes de estructuras metálicas, elaboradas de acero y productos similares tales como puentes y secciones de puentes, torres, por ejemplo, para la extracción en pozos de minas, torres eléctricas, entre otros; columnas, vigas, andamiajes tubulares, armaduras, arcos, cabios, es decir, listones atravesados a las vigas para formar suelos y techos; castilletes para bocas de pozos, soportes telescópicos, compuertas de esclusas, muelles,
</t>
    </r>
    <r>
      <rPr>
        <sz val="10"/>
        <rFont val="Arial"/>
        <family val="2"/>
      </rPr>
      <t>espigones.</t>
    </r>
  </si>
  <si>
    <r>
      <rPr>
        <sz val="10"/>
        <rFont val="Arial"/>
        <family val="2"/>
      </rPr>
      <t xml:space="preserve">Fabricación de tanques, depósitos y recipientes de metal, excepto los utilizados para el envase o transporte de mercancías, incluye la fabricación de recipientes de metal generalmente cilíndricas (tubos o botellas), para gas comprimido o licuado (oxígeno líquido, nitrógeno líquido), de cualquier capacidad; calderas y radiadores para calefacción central, las que se utilizan, por ejemplo, para calefacción de las viviendas, fábricas, invernaderos, entre otros; tanques, cisternas o recipientes similares de metal utilizados habitualmente como equipo fijo para el almacenamiento o
</t>
    </r>
    <r>
      <rPr>
        <sz val="10"/>
        <rFont val="Arial"/>
        <family val="2"/>
      </rPr>
      <t>la producción de los establecimientos industriales. Fabricación de cubas y tanques sin accesorios térmicos y metálicos.</t>
    </r>
  </si>
  <si>
    <r>
      <rPr>
        <sz val="10"/>
        <rFont val="Arial"/>
        <family val="2"/>
      </rPr>
      <t>Fabricación de generadores de vapor, excepto calderas de agua caliente para calefacción central, incluye la fabricación de calderas generadoras de vapor de agua y de otros vapores de mediana y alta potencia que permiten aumento de las presiones del orden de 2000 libras.</t>
    </r>
  </si>
  <si>
    <r>
      <rPr>
        <sz val="10"/>
        <rFont val="Arial"/>
        <family val="2"/>
      </rPr>
      <t xml:space="preserve">Fabricación de generadores de vapor, excepto calderas de agua caliente para calefacción central, incluye la fabricación de piezas para calderas marinas y de potencia, equipos auxiliares para calderas tales como condensadores, economizadores de agua para su calentamiento previo; recalentadores, cilindros recolectores que recogen el vapor de un grupo de calderas; acumuladores de vapor, es decir, grandes depósitos cilíndricos de acero en los que se acumula una reserva de vapor. Asimismo, se incluyen los deshollinadores, recuperadores de gases y dispositivos
</t>
    </r>
    <r>
      <rPr>
        <sz val="10"/>
        <rFont val="Arial"/>
        <family val="2"/>
      </rPr>
      <t>sacabarros; todos estos accesorios se fabrican con las mismas técnicas y materiales que los de la caldera.</t>
    </r>
  </si>
  <si>
    <r>
      <rPr>
        <sz val="10"/>
        <rFont val="Arial"/>
        <family val="2"/>
      </rPr>
      <t>Fabricación de generadores de vapor, excepto calderas de agua caliente para calefacción central, incluye la fabricación de reactores nucleares para todos los fines, menos para la separación de isótopos.</t>
    </r>
  </si>
  <si>
    <r>
      <rPr>
        <sz val="10"/>
        <rFont val="Arial"/>
        <family val="2"/>
      </rPr>
      <t xml:space="preserve">Fabricación de armas y municiones, incluye la fabricación de armamento pesado (piezas de artillería, cañones móviles, incluidos aquellos montados en vagones de ferrocarril, lanzallamas, lanzacohetes, lanzamisiles y lanzaproyectiles; tubos lanzatorpedos, ametralladoras pesadas, entre
</t>
    </r>
    <r>
      <rPr>
        <sz val="10"/>
        <rFont val="Arial"/>
        <family val="2"/>
      </rPr>
      <t>otros).</t>
    </r>
  </si>
  <si>
    <r>
      <rPr>
        <sz val="10"/>
        <rFont val="Arial"/>
        <family val="2"/>
      </rPr>
      <t xml:space="preserve">Fabricación de armas y municiones, incluye la fabricación de misiles
</t>
    </r>
    <r>
      <rPr>
        <sz val="10"/>
        <rFont val="Arial"/>
        <family val="2"/>
      </rPr>
      <t>balísticos de corto y mediano alcance, cohetes de combate y proyectiles para tanques de guerra.</t>
    </r>
  </si>
  <si>
    <r>
      <rPr>
        <sz val="10"/>
        <rFont val="Arial"/>
        <family val="2"/>
      </rPr>
      <t>Fabricación de armas y municiones, incluye la fabricación de aparatos explosivos tales como bombas, granadas de mano, granadas de fusil, granadas de gas, granadas incendiarias y similares, minas y torpedos.</t>
    </r>
  </si>
  <si>
    <r>
      <rPr>
        <sz val="10"/>
        <rFont val="Arial"/>
        <family val="2"/>
      </rPr>
      <t>Forja, prensado, estampado y laminado de metal; pulvimetalurgia, incluye la fabricación de artículos metálicos, acabados o semiacabados, mediante forja, prensado, estampado o laminado por medio de procesos en que se utilizan rodillos de compresión o procesos de pulvimetalurgia, sinterización o a compresión.</t>
    </r>
  </si>
  <si>
    <r>
      <rPr>
        <sz val="10"/>
        <rFont val="Arial"/>
        <family val="2"/>
      </rPr>
      <t xml:space="preserve">Tratamiento y revestimiento de metales, mecanizado, incluye procedimientos de limpieza con chorro de arena; los procesos de reducción de masa de metales como taladrado, torneado, limado, cepillado, fresado, erosión, triturado, aserrado, entre otros procesos de arranque de viruta o de abrasión; El corte y grabado de metales mediante
</t>
    </r>
    <r>
      <rPr>
        <sz val="10"/>
        <rFont val="Arial"/>
        <family val="2"/>
      </rPr>
      <t>el uso de rayos láser.</t>
    </r>
  </si>
  <si>
    <r>
      <rPr>
        <sz val="10"/>
        <rFont val="Arial"/>
        <family val="2"/>
      </rPr>
      <t xml:space="preserve">Fabricación de otros productos elaborados de metal n.c.p., incluye la fabricación de cajas de caudales, cajas fuertes, pórticos y puertas de cámaras blindadas, acorazadas o reforzadas, entre otros. La fabricación de piezas y accesorios para vías de ferrocarril y de tranvía ensambladas y
</t>
    </r>
    <r>
      <rPr>
        <sz val="10"/>
        <rFont val="Arial"/>
        <family val="2"/>
      </rPr>
      <t>fijadas (por ejemplo, carriles ensamblados, plataformas giratorias, potros de contención, entre otros).</t>
    </r>
  </si>
  <si>
    <r>
      <rPr>
        <sz val="10"/>
        <rFont val="Arial"/>
        <family val="2"/>
      </rPr>
      <t xml:space="preserve">Fabricación de equipo de irradiación y equipo electrónico de uso médico y terapéutico, incluye fabricación y mantenimiento de aparatos, de irradiación, electro médicos y electro terapéuticos, industriales, científicas y de investigación, generadores de alta tensión (cuando presentan características radiológicas);paneles, mesas y pantallas radiológicas de control y artefactos similares, tales como equipos de imágenes de resonancia magnética; de escáner CT (tomografía Computarizada); escáner PET (Tomografía por Emisión de Positrones); equipos MRI
</t>
    </r>
    <r>
      <rPr>
        <sz val="10"/>
        <rFont val="Arial"/>
        <family val="2"/>
      </rPr>
      <t>(Imagen por Resonancia Magnética); equipos médicos láser.</t>
    </r>
  </si>
  <si>
    <r>
      <rPr>
        <sz val="10"/>
        <rFont val="Arial"/>
        <family val="2"/>
      </rPr>
      <t xml:space="preserve">Fabricación de motores, turbinas y partes para motores de combustión interna, incluye la fabricación de turbinas de vapor de agua, hidráulicas, eólicas, a gas, turbo calderas y máquinas de vapor estáticas con caldera integral, reconstrucción y mantenimiento de turbinas, turbocalderas y
</t>
    </r>
    <r>
      <rPr>
        <sz val="10"/>
        <rFont val="Arial"/>
        <family val="2"/>
      </rPr>
      <t>máquinas de vapor estáticas con caldera integral, excepto los turbopropulsores de reacción o de hélice, para la propulsión de aeronaves.</t>
    </r>
  </si>
  <si>
    <r>
      <rPr>
        <sz val="10"/>
        <rFont val="Arial"/>
        <family val="2"/>
      </rPr>
      <t xml:space="preserve">Fabricación de equipos de potencia hidráulica y neumática incluye la fabricación de componentes para equipos de potencia hidráulica y neumática (incluyendo bombas y motores hidráulicos, cilindros hidráulicos y neumáticos, válvulas, mangueras, empalmes y accesorios hidráulicos y neumáticos); de dispositivos de preparación de aire para uso en sistemas neumáticos; por ejemplo, los filtros desunificadores para sistemas
</t>
    </r>
    <r>
      <rPr>
        <sz val="10"/>
        <rFont val="Arial"/>
        <family val="2"/>
      </rPr>
      <t>neumáticos e hidráulicos y dispositivos de limpieza de aire; de sistemas de propulsión hidráulica o neumática; de equipo de transmisión hidráulica.</t>
    </r>
  </si>
  <si>
    <r>
      <rPr>
        <sz val="10"/>
        <rFont val="Arial"/>
        <family val="2"/>
      </rPr>
      <t xml:space="preserve">Fabricación de otras bombas, compresores, grifos y válvulas incluye la fabricación de bombas de aire y vacío, compresores de aire u otros gases, La fabricación de bombas para líquidos, diferentes de las bombas hidráulicas, que tengan o no dispositivos de medición, incluso bombas de mano y bombas para motores de combustión interna de émbolo (bombas de aceite, agua y combustible para vehículos automotores), bombas para impeler hormigón y otras bombas, La fabricación de grifos, llaves de paso, válvulas y accesorios similares metálicos o de plástico para tubos, calderas, tanques, cubas y artefactos similares, incluso válvulas reductoras de presión y válvulas reguladas termostáticamente, La fabricación de bombas manuales; La fabricación de grifos y válvulas sanitarios, la
</t>
    </r>
    <r>
      <rPr>
        <sz val="10"/>
        <rFont val="Arial"/>
        <family val="2"/>
      </rPr>
      <t>fabricación de grifos y válvulas de calefacción.</t>
    </r>
  </si>
  <si>
    <r>
      <rPr>
        <sz val="10"/>
        <rFont val="Arial"/>
        <family val="2"/>
      </rPr>
      <t xml:space="preserve">Fabricación de cojinetes, engranajes, trenes de engranajes y piezas de transmisión incluye la fabricación de cojinetes de bola y de rodillo, incluso bolas, agujas, rodillos, anillos de rodadura, anillos de sujeción y otras partes de cojinetes; La fabricación de equipo mecánico de todo tipo de material para la transmisión: manivelas; árboles de transmisión, chumaceras, cajas de cojinetes y cojinetes simples para ejes, engranajes, trenes de engranajes, ruedas de fricción; cajas de engranajes y otros dispositivos para cambios de marchas; embragues, incluso embragues centrífugos automáticos y embragues de aire comprimido; volantes, acoplamientos de árboles, fabricación de poleas; La fabricación de partes internas del motor, tales como árboles de levas, cigüeñales y volantes, empleados en todo tipo de motores de combustión interna, incluso para vehículos automotores, aeronaves y motocicletas; La fabricación de cadenas de eslabones articulados y cadenas de transmisión de potencia
</t>
    </r>
    <r>
      <rPr>
        <sz val="10"/>
        <rFont val="Arial"/>
        <family val="2"/>
      </rPr>
      <t>mecánica.</t>
    </r>
  </si>
  <si>
    <r>
      <rPr>
        <sz val="10"/>
        <rFont val="Arial"/>
        <family val="2"/>
      </rPr>
      <t xml:space="preserve">Fabricación de equipos de elevación y manipulación, incluye la fabricación de máquinas para mover físicamente materiales, mercancías y personas distintas de los vehículos de circulación por carretera; maquinaria sencilla o compleja, para acción continua o intermitente, estacionaria o móvil, y máquinas montadas permanentemente en bastidores con ruedas; polipastos y elevadores, cabrias y cabrestantes, gatos; grúas de brazo móvil, grúas corrientes, incluso grúas de cable, bastidores, elevadores móviles, camiones de pórtico alto, estén provistos o no de una grúa u otro equipo de elevación o manipulación, y sean autopropulsadas o no, como las que se utilizan en fábricas, almacenes, muelles, andenes de ferrocarril y otros lugares, incluso tractores para uso en los andenes de las estaciones ferroviarias; otra maquinaria para elevación, manipulación, carga o descarga (por ejemplo, montacargas, ascensores, elevadores de líquidos, bandas transportadoras); carretillas de faena, estén provistas o no de equipo de elevación o manipulación, y sean autopropulsadas o no,
</t>
    </r>
    <r>
      <rPr>
        <sz val="10"/>
        <rFont val="Arial"/>
        <family val="2"/>
      </rPr>
      <t>como las que se utilizan en fábricas (incluidas carretillas y carros de mano).</t>
    </r>
  </si>
  <si>
    <r>
      <rPr>
        <sz val="10"/>
        <rFont val="Arial"/>
        <family val="2"/>
      </rPr>
      <t xml:space="preserve">Fabricación de equipos de elevación y manipulación, incluye la fabricación de teleféricos, transportadores por cable y funiculares; escaleras mecánicas y pasarelas móviles; manipuladores mecánicos y robots industriales diseñados específicamente para elevación, especiales de equipo de elevación y manipulación carga y descarga; partes especiales de equipo de elevación y manipulación, incluso como cangilones, cucharas
</t>
    </r>
    <r>
      <rPr>
        <sz val="10"/>
        <rFont val="Arial"/>
        <family val="2"/>
      </rPr>
      <t>y pinzas, excepto palas para topadoras, angulares o no.</t>
    </r>
  </si>
  <si>
    <r>
      <rPr>
        <sz val="10"/>
        <rFont val="Arial"/>
        <family val="2"/>
      </rPr>
      <t xml:space="preserve">Fabricación de otros tipos de maquinaria y equipo de uso general n.c.p., incluye fabricación de calandrias y otras máquinas de laminado, diseño y montaje de calefacción y/o refrigeración, fabricación de aparatos autónomos de acondicionamiento de aire, intercambiadores de calor,
</t>
    </r>
    <r>
      <rPr>
        <sz val="10"/>
        <rFont val="Arial"/>
        <family val="2"/>
      </rPr>
      <t>equipos para impeler, esparcir y asperjar líquidos y polvos.</t>
    </r>
  </si>
  <si>
    <r>
      <rPr>
        <sz val="10"/>
        <rFont val="Arial"/>
        <family val="2"/>
      </rPr>
      <t xml:space="preserve">Fabricación de otros tipos de maquinaria y equipo de uso general n.c.p., incluye fabricación de máquinas de limpieza mediante aspersión de arena a presión, de limpieza a vapor y otras máquinas similares de proyección a
</t>
    </r>
    <r>
      <rPr>
        <sz val="10"/>
        <rFont val="Arial"/>
        <family val="2"/>
      </rPr>
      <t>chorro,</t>
    </r>
  </si>
  <si>
    <r>
      <rPr>
        <sz val="10"/>
        <rFont val="Arial"/>
        <family val="2"/>
      </rPr>
      <t xml:space="preserve">Fabricación de otros tipos de maquinaria y equipo de uso general n.c.p., incluye la fabricación de plantas destiladoras y rectificadoras para las refinerías de petróleo, la industria química, la industria de elaboración de
</t>
    </r>
    <r>
      <rPr>
        <sz val="10"/>
        <rFont val="Arial"/>
        <family val="2"/>
      </rPr>
      <t>bebidas, etc. Gasógenos de gas pobre y gas de agua, y gasógenos de acetileno.</t>
    </r>
  </si>
  <si>
    <r>
      <rPr>
        <sz val="10"/>
        <rFont val="Arial"/>
        <family val="2"/>
      </rPr>
      <t>Fabricación de otros tipos de maquinaria y equipo de uso general n.c.p., incluye la fabricación de tanques, cisternas y contenedores provistos de dispositivos mecánicos o térmicos, balanzas para vehículos.</t>
    </r>
  </si>
  <si>
    <r>
      <rPr>
        <sz val="10"/>
        <rFont val="Arial"/>
        <family val="2"/>
      </rPr>
      <t xml:space="preserve">Fabricación de máquinas formadoras de metal y de máquinas herramienta, incluye la fabricación de máquinas herramienta que usan como medio de trabajo rayo láser, ondas ultrasónicas, chorro de plasma, pulso magnético, laminado a presión, taladradoras rotatorias y de percusión, prensas hidráulicas, la fabricación de prensas para la fabricación de tableros de partículas y fibras de contrachapados u otros materiales leñosos para la construcción, y otra maquinaria y equipo para trabajar la madera o el
</t>
    </r>
    <r>
      <rPr>
        <sz val="10"/>
        <rFont val="Arial"/>
        <family val="2"/>
      </rPr>
      <t>corcho.</t>
    </r>
  </si>
  <si>
    <r>
      <rPr>
        <sz val="10"/>
        <rFont val="Arial"/>
        <family val="2"/>
      </rPr>
      <t xml:space="preserve">La fabricación de máquinas y equipo para la manipulación de metales en caliente: convertidores, lingoteras, calderos de colada y máquinas de fundir del tipo utilizado en la metalurgia o en talleres de fundición de
</t>
    </r>
    <r>
      <rPr>
        <sz val="10"/>
        <rFont val="Arial"/>
        <family val="2"/>
      </rPr>
      <t>metales. La fabricación de máquinas laminadoras de metal y sus rodillos.</t>
    </r>
  </si>
  <si>
    <r>
      <rPr>
        <sz val="10"/>
        <rFont val="Arial"/>
        <family val="2"/>
      </rPr>
      <t xml:space="preserve">Fabricación de maquinaria para explotación de minas y canteras y para obras de construcción, incluye la fabricación de maquinaria de elevación y manipulación, equipo para perforar e hincar destinados o no, a usos subterráneos, ascensores de acción continua o equipo de cintas o bandas transportadoras; La fabricación de máquinas para hincar y arrancar pilotes, y máquinas compactadoras; mezcladoras de hormigón y mortero, máquinas de moldeamiento, extrusoras, tractores de oruga utilizados en la construcción, máquinas para movimiento de tierra. La fabricación de máquinas utilizadas en la construcción no clasificadas ni incluidas en otra parte: esparcidoras de hormigón, equipo de construcción de carreteras (por ejemplo, esparcidoras de asfalto), maquinaria y equipo para pavimentar con hormigón (estriadoras, alisadoras, escaqueadoras), etc.-, la fabricación de palas para topadoras corrientes y de pala angular y otras
</t>
    </r>
    <r>
      <rPr>
        <sz val="10"/>
        <rFont val="Arial"/>
        <family val="2"/>
      </rPr>
      <t>partes especiales de las máquinas mencionadas anteriormente.</t>
    </r>
  </si>
  <si>
    <r>
      <rPr>
        <sz val="10"/>
        <rFont val="Arial"/>
        <family val="2"/>
      </rPr>
      <t xml:space="preserve">Fabricación de maquinaria para explotación de minas y canteras y para obras de construcción, incluye la fabricación de maquinaria para el tratamiento de minerales mediante: cribado, clasificación, separación, lavado, trituración, pulverización, mezcla, amasado y procesos similares, incluso mezcladoras de hormigón y mortero, máquinas de moldeamiento, extrusoras, etc.; La fabricación de tractores de oruga y tractores utilizados en la construcción o en la explotación de minas. La fabricación de topadoras corrientes y de pala angular y otras máquinas para movimiento de tierra, autopropulsadas o no; explanadoras, niveladoras, traíllas, palas mecánicas, excavadoras, cargadoras de cucharón, apisonadoras y
</t>
    </r>
    <r>
      <rPr>
        <sz val="10"/>
        <rFont val="Arial"/>
        <family val="2"/>
      </rPr>
      <t>aplanadoras.</t>
    </r>
  </si>
  <si>
    <r>
      <rPr>
        <sz val="10"/>
        <rFont val="Arial"/>
        <family val="2"/>
      </rPr>
      <t xml:space="preserve">Construcción de barcos y de estructuras flotantes, incluye construcción de embarcaciones diseñadas para la navegación marítima, costera o fluvial tales como: barcos (excepto yates y otras embarcaciones para deportes o recreo), incluida la fabricación de secciones de buques y barcos; sillas y asientos utilizados en embarcaciones y estructuras flotantes; buques, embarcaciones de fondeo fijo (por ejemplo: barcos faros); aerodeslizadores (excepto los de tipo recreativo); embarcaciones para uso comercial (barco transbordador o ferry, barcos mercantes, petroleros, remolcadores, entre otros) o para el transporte de pasajeros, particularmente las embarcaciones de usos múltiples; barcos para pesca y embarcaciones pesqueras para el procesamiento de pescado (barcos
</t>
    </r>
    <r>
      <rPr>
        <sz val="10"/>
        <rFont val="Arial"/>
        <family val="2"/>
      </rPr>
      <t>factoría).</t>
    </r>
  </si>
  <si>
    <r>
      <rPr>
        <sz val="10"/>
        <rFont val="Arial"/>
        <family val="2"/>
      </rPr>
      <t xml:space="preserve">Construcción de barcos y de estructuras flotantes, incluye la construcción de buques de guerra o combate, embarcaciones navales auxiliares y artefactos, como los barcos para el transporte de tropas (nodrizas), y barcos hospitales y logísticos; estructuras flotantes: puertos flotantes, pontones, balsas inflables para uso no recreativo, diques flotantes, plataformas de perforación flotante o sumergible, pistas flotantes, barcazas, boyas, embarcaderos, depósitos flotantes, grúas flotantes, entre
</t>
    </r>
    <r>
      <rPr>
        <sz val="10"/>
        <rFont val="Arial"/>
        <family val="2"/>
      </rPr>
      <t>otros; reconstrucción o conversión de embarcaciones o estructuras flotantes.</t>
    </r>
  </si>
  <si>
    <r>
      <rPr>
        <sz val="10"/>
        <rFont val="Arial"/>
        <family val="2"/>
      </rPr>
      <t>Construcción de barcos y de estructuras flotantes, incluye la construcción de embarcaciones no motorizadas para transporte de carga en puertos (por ejemplo, gabarras); embarcaciones cuyo uso principal no es la navegación (por ejemplo, dragas); embarcaciones diseñadas o equipadas para la investigación científica</t>
    </r>
  </si>
  <si>
    <r>
      <rPr>
        <sz val="10"/>
        <rFont val="Arial"/>
        <family val="2"/>
      </rPr>
      <t xml:space="preserve">La construcción de embarcaciones de recreo equipadas con motor dentro o fuera de borda, o impulsadas por el viento, por canaletes o por remos como yates, pequeñas motonaves, barcos para pesca deportiva, botes de remo, canoas, botes y balsas inflables de recreo o deporte; de aerodeslizadores de recreo; de chalanas, esquifes, botes salvavidas a remo, cúteres, kayacs, canoas, botes de carrera, botes de pedal, entre
</t>
    </r>
    <r>
      <rPr>
        <sz val="10"/>
        <rFont val="Arial"/>
        <family val="2"/>
      </rPr>
      <t>otros.</t>
    </r>
  </si>
  <si>
    <r>
      <rPr>
        <sz val="10"/>
        <rFont val="Arial"/>
        <family val="2"/>
      </rPr>
      <t>La reconstrucción o conversión de embarcaciones de recreo y deporte, realizada en fábrica.</t>
    </r>
  </si>
  <si>
    <r>
      <rPr>
        <sz val="10"/>
        <rFont val="Arial"/>
        <family val="2"/>
      </rPr>
      <t>Fabricación de vehículos militares de combate, incluye la fabricación de tanques para combate, vehículos militares anfibios blindados y otros vehículos militares para combate y abastecimiento.</t>
    </r>
  </si>
  <si>
    <r>
      <rPr>
        <sz val="10"/>
        <rFont val="Arial"/>
        <family val="2"/>
      </rPr>
      <t xml:space="preserve">Mantenimiento y reparación especializado de maquinaria y equipo, incluye el mantenimiento y reparación de turbinas para la generación de energía y calor, bombas y equipo hidráulico o conexo de propulsión de fluidos, maquinaria agrícola, silvícola y para la explotación y tratamiento de la madera; maquinaria para la metalurgia; maquinaria para la minería, la
</t>
    </r>
    <r>
      <rPr>
        <sz val="10"/>
        <rFont val="Arial"/>
        <family val="2"/>
      </rPr>
      <t>construcción y para los campos petrolíferos y de gas.</t>
    </r>
  </si>
  <si>
    <r>
      <rPr>
        <sz val="10"/>
        <rFont val="Arial"/>
        <family val="2"/>
      </rPr>
      <t xml:space="preserve">Mantenimiento y reparación especializada de equipo electrónico y óptico, incluye el mantenimiento y reparación a cambio de una retribución o por contrata de equipos de irradiación electromédico y electroterapéutico; equipo de resonancia magnética de imágenes; equipo médico de ultrasonido; marcapasos y equipos de electrocardiografía; audífonos para personas con alteración auditiva; equipos electro médicos de endoscopia;
</t>
    </r>
    <r>
      <rPr>
        <sz val="10"/>
        <rFont val="Arial"/>
        <family val="2"/>
      </rPr>
      <t>aparatos de irradiación.</t>
    </r>
  </si>
  <si>
    <r>
      <rPr>
        <sz val="10"/>
        <rFont val="Arial"/>
        <family val="2"/>
      </rPr>
      <t xml:space="preserve">Mantenimiento y reparación especializada de equipos eléctricos, incluye
</t>
    </r>
    <r>
      <rPr>
        <sz val="10"/>
        <rFont val="Arial"/>
        <family val="2"/>
      </rPr>
      <t>equipos de distribución, transmisión y control de energía, almacenamiento eléctrico, transformadores eléctricos.</t>
    </r>
  </si>
  <si>
    <r>
      <rPr>
        <sz val="10"/>
        <rFont val="Arial"/>
        <family val="2"/>
      </rPr>
      <t xml:space="preserve">Instalación especializada de maquinaria y equipo industrial, incluye instalación especializada realizada cambio de una retribución o por contrata de maquinaría agropecuaria y forestal; maquinaría para la minería y la construcción, maquinas formadoras de metal y de máquinas herramienta; maquinaria y equipo para elaboración de alimentos, bebidas y tabaco, maquinaria y equipo para elaboración de productos textiles, prendas de vestir y cueros, equipo de irradiación y electro médico, motores para buques o locomotoras y turbinas para la generación de energía y calor, equipos de potencia hidráulica y neumática, hornos, hogares y quemadores industriales, equipo de elevación y manipulación de uso industrial, desmantelado o desguace a gran escala de maquinaria y equipo industrial, las actividades de mecánicos instaladores, montaje de
</t>
    </r>
    <r>
      <rPr>
        <sz val="10"/>
        <rFont val="Arial"/>
        <family val="2"/>
      </rPr>
      <t>máquinas.</t>
    </r>
  </si>
  <si>
    <r>
      <rPr>
        <sz val="10"/>
        <rFont val="Arial"/>
        <family val="2"/>
      </rPr>
      <t xml:space="preserve">La actividad de personas naturales o jurídicas que producen energía eléctrica y tienen por lo menos una planta y/o unidad de generación conectada al Sistema Interconectado Nacional, bien sea que desarrollen esa actividad en forma exclusiva o en forma combinada con otra u otras actividades del sector eléctrico, cualquiera de ellas sea la actividad
</t>
    </r>
    <r>
      <rPr>
        <sz val="10"/>
        <rFont val="Arial"/>
        <family val="2"/>
      </rPr>
      <t>principal.</t>
    </r>
  </si>
  <si>
    <r>
      <rPr>
        <sz val="10"/>
        <rFont val="Arial"/>
        <family val="2"/>
      </rPr>
      <t xml:space="preserve">La gestión de las instalaciones de generación de energía eléctrica, ya sean térmicas, hidroeléctricas, de turbina de gas, de diésel y de energías renovables (obtenidas de fuentes naturales virtualmente inagotables, unas por la inmensa cantidad de energía que contienen, y otras porque son capaces de regenerarse por medios naturales, ejemplo: la energía eólica,
</t>
    </r>
    <r>
      <rPr>
        <sz val="10"/>
        <rFont val="Arial"/>
        <family val="2"/>
      </rPr>
      <t>solar, etc.).</t>
    </r>
  </si>
  <si>
    <r>
      <rPr>
        <sz val="10"/>
        <rFont val="Arial"/>
        <family val="2"/>
      </rPr>
      <t xml:space="preserve">La cogeneración que consiste en el proceso de producción combinada de energía eléctrica y energía térmica, que hace parte integrante de una actividad productiva, destinadas ambas al consumo propio o de terceros y
</t>
    </r>
    <r>
      <rPr>
        <sz val="10"/>
        <rFont val="Arial"/>
        <family val="2"/>
      </rPr>
      <t>destinadas a procesos industriales o comerciales.</t>
    </r>
  </si>
  <si>
    <r>
      <rPr>
        <sz val="10"/>
        <rFont val="Arial"/>
        <family val="2"/>
      </rPr>
      <t xml:space="preserve">Transmisión de energía eléctrica, incluye el transporte de energía por sistemas de transmisión y la operación, mantenimiento y expansión de sistemas de transmisión, por cables soportados por torres metálicas o postes con tensiones ≥ a 220 KV, desde las instalaciones de generación
</t>
    </r>
    <r>
      <rPr>
        <sz val="10"/>
        <rFont val="Arial"/>
        <family val="2"/>
      </rPr>
      <t>hasta el sistema de distribución.</t>
    </r>
  </si>
  <si>
    <r>
      <rPr>
        <sz val="10"/>
        <rFont val="Arial"/>
        <family val="2"/>
      </rPr>
      <t xml:space="preserve">Distribución de energía eléctrica, incluye el transporte de energía eléctrica a través de una red a voltajes inferiores a 220 kv, en forma exclusiva o combinada por líneas, postes, contadores, transformadores, cables e instalaciones eléctricas desde la central eléctrica o del sistema de
</t>
    </r>
    <r>
      <rPr>
        <sz val="10"/>
        <rFont val="Arial"/>
        <family val="2"/>
      </rPr>
      <t>transmisión hasta el consumidor.</t>
    </r>
  </si>
  <si>
    <r>
      <rPr>
        <sz val="10"/>
        <rFont val="Arial"/>
        <family val="2"/>
      </rPr>
      <t xml:space="preserve">Tratamiento y disposición de desechos peligrosos, incluye la remoción y el tratamiento previos a la disposición de desechos peligrosos sólidos o no sólidos, desechos explosivos, oxidantes, inflamables, tóxicos, irritantes, cancerígenos, corrosivos o infecciosos y otras sustancias, y preparaciones perjudiciales para la salud humana y el medio ambiente, remoción y el almacenamiento de desechos nucleares radioactivos procedentes de hospitales, de animales vivos o muertos contaminados (tóxicos) y otros desechos contaminantes, la disposición de artículos usados tales como refrigeradores, con el objeto de eliminar los desechos peligrosos, la
</t>
    </r>
    <r>
      <rPr>
        <sz val="10"/>
        <rFont val="Arial"/>
        <family val="2"/>
      </rPr>
      <t>eliminación de desechos de la industria farmacéutica.</t>
    </r>
  </si>
  <si>
    <r>
      <rPr>
        <sz val="10"/>
        <rFont val="Arial"/>
        <family val="2"/>
      </rPr>
      <t xml:space="preserve">Recuperación de materiales, incluye procesamiento de desechos metálicos, chatarra y otros artículos para convertirlos en materias primas secundarias. Por lo general mediante procesos de transformación mecánicos o químicos. Incluye la recuperación, separación y clasificación en categorías distintas de materiales recuperables mezclados, como:
</t>
    </r>
    <r>
      <rPr>
        <sz val="10"/>
        <rFont val="Arial"/>
        <family val="2"/>
      </rPr>
      <t>productos metalúrgicos y metalmecánicos, de hierro, acero y de otros metales no ferrosos.</t>
    </r>
  </si>
  <si>
    <r>
      <rPr>
        <sz val="10"/>
        <rFont val="Arial"/>
        <family val="2"/>
      </rPr>
      <t xml:space="preserve">Actividades de saneamiento ambiental y otros servicios de gestión de desechos, incluye la descontaminación de suelos y aguas subterráneas en el lugar de la contaminación, ya sea in situ (en el sitio) o ex situ (fuera del lugar), usando métodos biológicos, químicos o mecánicos, sitios industriales, incluso plantas nucleares y alrededores, limpieza de aguas superficiales; limpieza de derrames de petróleo y otros contaminantes en tierra, en aguas superficiales, mares y océanos, incluso áreas costeras, la disminución de asbesto, pintura con plomo y otros materiales tóxicos, la remoción de minas terrestres y artefactos similares (incluso su detonación), y otras actividades especializadas de control de la
</t>
    </r>
    <r>
      <rPr>
        <sz val="10"/>
        <rFont val="Arial"/>
        <family val="2"/>
      </rPr>
      <t>contaminación.</t>
    </r>
  </si>
  <si>
    <r>
      <rPr>
        <sz val="10"/>
        <rFont val="Arial"/>
        <family val="2"/>
      </rPr>
      <t>Construcción de edificios residenciales, incluye la construcción de todo tipo de edificios residenciales, casas y edificios, montaje de cubiertas metálicas, puertas, ventanas, construcciones prefabricadas, reforma o renovación de estructuras residenciales existentes.</t>
    </r>
  </si>
  <si>
    <r>
      <rPr>
        <sz val="10"/>
        <rFont val="Arial"/>
        <family val="2"/>
      </rPr>
      <t>Construcción de edificios no residenciales, incluye construcción de todo tipo de edificios no residenciales, reforma o renovación de estructuras existentes, construcciones prefabricadas.</t>
    </r>
  </si>
  <si>
    <r>
      <rPr>
        <sz val="10"/>
        <rFont val="Arial"/>
        <family val="2"/>
      </rPr>
      <t>Construcción de edificios no residenciales, incluye montaje de cubiertas metálicas, puertas, ventanas y demás elementos metálicos.</t>
    </r>
  </si>
  <si>
    <r>
      <rPr>
        <sz val="10"/>
        <rFont val="Arial"/>
        <family val="2"/>
      </rPr>
      <t xml:space="preserve">Construcción de carreteras y vías de ferrocarril, incluye la construcción, conservación y reparación de carreteras, calles y otras vías, puentes y
</t>
    </r>
    <r>
      <rPr>
        <sz val="10"/>
        <rFont val="Arial"/>
        <family val="2"/>
      </rPr>
      <t>viaductos, túneles, líneas de ferrocarril y de metro, pistas de aeropuertos.</t>
    </r>
  </si>
  <si>
    <r>
      <rPr>
        <sz val="10"/>
        <rFont val="Arial"/>
        <family val="2"/>
      </rPr>
      <t xml:space="preserve">Construcción de carreteras y vías de ferrocarril, incluye las obras de superficie en calles, carreteras, autopistas, puentes o túneles como asfaltado, pintura y otros tipos de marcado e instalación de barreras de
</t>
    </r>
    <r>
      <rPr>
        <sz val="10"/>
        <rFont val="Arial"/>
        <family val="2"/>
      </rPr>
      <t>emergencia, señales de tráfico similares y otros trabajos de acondicionamiento.</t>
    </r>
  </si>
  <si>
    <r>
      <rPr>
        <sz val="10"/>
        <rFont val="Arial"/>
        <family val="2"/>
      </rPr>
      <t xml:space="preserve">Construcción de proyectos de servicio público, incluye la construcción de obras de ingeniería civil relacionadas con tuberías de larga distancia, líneas transmisión de energía eléctrica y comunicaciones, tuberías urbanas, líneas urbanas de transmisión de energía eléctrica y comunicaciones; obras auxiliares en zonas urbanas. Construcción de conductos principales y acometidas de redes de distribución de agua.
</t>
    </r>
    <r>
      <rPr>
        <sz val="10"/>
        <rFont val="Arial"/>
        <family val="2"/>
      </rPr>
      <t>Sistemas de riego (canales).</t>
    </r>
  </si>
  <si>
    <r>
      <rPr>
        <sz val="10"/>
        <rFont val="Arial"/>
        <family val="2"/>
      </rPr>
      <t xml:space="preserve">Construcción de otras obras de ingeniería civil, incluye la construcción, conservación y reparación de instalaciones industriales (excepto edificios) como refinerías, fábricas de productos químicos, vías de navegación, obras portuarias y fluviales, puertos deportivos, instalaciones deportivas o de esparcimiento, esclusas, represas y diques, subdivisión de terrenos con
</t>
    </r>
    <r>
      <rPr>
        <sz val="10"/>
        <rFont val="Arial"/>
        <family val="2"/>
      </rPr>
      <t>mejora.</t>
    </r>
  </si>
  <si>
    <r>
      <rPr>
        <sz val="10"/>
        <rFont val="Arial"/>
        <family val="2"/>
      </rPr>
      <t>Demolición, incluye demolición o derribo de edificios y otras estructuras.</t>
    </r>
  </si>
  <si>
    <r>
      <rPr>
        <sz val="10"/>
        <rFont val="Arial"/>
        <family val="2"/>
      </rPr>
      <t>Preparación del terreno, incluye la preparación del terreno para posteriores actividades de construcción de obras civiles. El movimiento de tierras: excavación, nivelación y ordenación de terrenos de construcción, excavación de zanjas, remoción de piedras, voladura, etcétera.</t>
    </r>
  </si>
  <si>
    <r>
      <rPr>
        <sz val="10"/>
        <rFont val="Arial"/>
        <family val="2"/>
      </rPr>
      <t>Preparación del terreno, incluye la preparación del terreno para posteriores actividades, explotación de minas y canteras, drenaje de terrenos de construcción y de tierras agrícolas o forestales.</t>
    </r>
  </si>
  <si>
    <r>
      <rPr>
        <sz val="10"/>
        <rFont val="Arial"/>
        <family val="2"/>
      </rPr>
      <t>Preparación del terreno, incluye perforaciones de prueba, sondeos de exploración y recogida de muestras de sondeo para actividades de construcción y para fines geofísicos, geológicos o similares.</t>
    </r>
  </si>
  <si>
    <r>
      <rPr>
        <sz val="10"/>
        <rFont val="Arial"/>
        <family val="2"/>
      </rPr>
      <t xml:space="preserve">Instalaciones de fontanería, calefacción y aire acondicionado, incluye la instalación en edificios y otros proyectos de construcción de sistemas de calefacción (eléctricos, de gas y de gasóleo), calderas, torres de
</t>
    </r>
    <r>
      <rPr>
        <sz val="10"/>
        <rFont val="Arial"/>
        <family val="2"/>
      </rPr>
      <t>refrigeración, tuberías de vapor, sistemas de aspersores contra incendios.</t>
    </r>
  </si>
  <si>
    <r>
      <rPr>
        <sz val="10"/>
        <rFont val="Arial"/>
        <family val="2"/>
      </rPr>
      <t xml:space="preserve">Otras instalaciones especializadas, incluye la instalación de equipos en edificios y obras de construcción de ascensores, escaleras mecánicas, puertas automáticas y giratorias, pararrayos, sistemas de limpieza por aspiración, aislamiento térmico, acústico o contra las vibraciones y otros
</t>
    </r>
    <r>
      <rPr>
        <sz val="10"/>
        <rFont val="Arial"/>
        <family val="2"/>
      </rPr>
      <t>incluyendo su mantenimiento y reparación.</t>
    </r>
  </si>
  <si>
    <r>
      <rPr>
        <sz val="10"/>
        <rFont val="Arial"/>
        <family val="2"/>
      </rPr>
      <t xml:space="preserve">Terminación y acabado de edificios y obras de ingeniería civil, incluye la colocación en edificios y otros proyectos de construcción de baldosas y
</t>
    </r>
    <r>
      <rPr>
        <sz val="10"/>
        <rFont val="Arial"/>
        <family val="2"/>
      </rPr>
      <t>losas de cerámica, hormigón o piedra tallada, parqué y otros revestimientos de madera para pisos.</t>
    </r>
  </si>
  <si>
    <r>
      <rPr>
        <sz val="10"/>
        <rFont val="Arial"/>
        <family val="2"/>
      </rPr>
      <t>Terminación y acabado de edificios y obras de ingeniería civil, incluye instalación de puertas, ventanas y marcos de puertas y ventanas de madera o de otros materiales.</t>
    </r>
  </si>
  <si>
    <r>
      <rPr>
        <sz val="10"/>
        <rFont val="Arial"/>
        <family val="2"/>
      </rPr>
      <t xml:space="preserve">Terminación y acabado de edificios y obras de ingeniería civil, incluye acabado de interiores, de yeso y estuco para interiores y exteriores, como techos, revestimientos de madera para paredes, tabiques movibles,
</t>
    </r>
    <r>
      <rPr>
        <sz val="10"/>
        <rFont val="Arial"/>
        <family val="2"/>
      </rPr>
      <t>etcétera, otras actividades de terminación de edificios n.c.p.</t>
    </r>
  </si>
  <si>
    <r>
      <rPr>
        <sz val="10"/>
        <rFont val="Arial"/>
        <family val="2"/>
      </rPr>
      <t>Terminación y acabado de edificios y obras de ingeniería civil, incluye Instalación de mobiliario, vidrios, pintura de obras de ingeniería civil, la limpieza de edificios nuevos después de su construcción.</t>
    </r>
  </si>
  <si>
    <r>
      <rPr>
        <sz val="10"/>
        <rFont val="Arial"/>
        <family val="2"/>
      </rPr>
      <t xml:space="preserve">Otras actividades especializadas para la construcción de edificios y obras de ingeniería civil, incluye actividades como cimentación, incluida la hincadura de pilotes, obras de aislamiento contra el agua y la humedad, deshumidifacación de edificios, profundización de pozos, levantamiento de elementos de acero no fabricados por la propia unidad constructora, curvado de acero, Colocación de mampuestos de ladrillo y de piedra, Construcción de techos para edificios residenciales, Instalación y desmonte de andamios y plataformas de trabajo, Construcción de chimeneas y hornos industriales, trabajos en lugares de difícil acceso que requieren la utilización de técnicas de escalada y del equipo correspondiente, como por ejemplo, los trabajos a gran altura en
</t>
    </r>
    <r>
      <rPr>
        <sz val="10"/>
        <rFont val="Arial"/>
        <family val="2"/>
      </rPr>
      <t>estructuras elevadas.</t>
    </r>
  </si>
  <si>
    <r>
      <rPr>
        <sz val="10"/>
        <rFont val="Arial"/>
        <family val="2"/>
      </rPr>
      <t xml:space="preserve">Otras actividades especializadas para la construcción de edificios y obras de ingeniería civil, incluye obras subterráneas, construcción de piscinas,
</t>
    </r>
    <r>
      <rPr>
        <sz val="10"/>
        <rFont val="Arial"/>
        <family val="2"/>
      </rPr>
      <t>erección o instalación de estructuras metálicas.</t>
    </r>
  </si>
  <si>
    <r>
      <rPr>
        <sz val="10"/>
        <rFont val="Arial"/>
        <family val="2"/>
      </rPr>
      <t xml:space="preserve">Otras actividades especializadas para la construcción de edificios y obras
</t>
    </r>
    <r>
      <rPr>
        <sz val="10"/>
        <rFont val="Arial"/>
        <family val="2"/>
      </rPr>
      <t>de ingeniería civil, incluye limpieza de exteriores de edificios con vapor, con chorro de arena y con otros medios.</t>
    </r>
  </si>
  <si>
    <r>
      <rPr>
        <sz val="10"/>
        <rFont val="Arial"/>
        <family val="2"/>
      </rPr>
      <t>Otras actividades especializadas para la construcción de edificios y obras de ingeniería civil, incluye el alquiler de maquinaria y equipo de construcción (con operadores)</t>
    </r>
  </si>
  <si>
    <r>
      <rPr>
        <sz val="10"/>
        <rFont val="Arial"/>
        <family val="2"/>
      </rPr>
      <t>Comercio al por mayor a cambio de una retribución o por contrata, incluye el comercio al por mayor de productos químicos mutagénicos, teratogénicos y cancerígenos.</t>
    </r>
  </si>
  <si>
    <r>
      <rPr>
        <sz val="10"/>
        <rFont val="Arial"/>
        <family val="2"/>
      </rPr>
      <t>Transporte por tuberías, incluye el transporte por tuberías de gases, líquidos, lechadas y algunos derivados del petróleo. La explotación de gasolineras.</t>
    </r>
  </si>
  <si>
    <r>
      <rPr>
        <sz val="10"/>
        <rFont val="Arial"/>
        <family val="2"/>
      </rPr>
      <t xml:space="preserve">Almacenamiento y depósito, incluye almacenamiento y depósito de gas y
</t>
    </r>
    <r>
      <rPr>
        <sz val="10"/>
        <rFont val="Arial"/>
        <family val="2"/>
      </rPr>
      <t>petróleo, sustancias químicas y explosivos y tanques de almacenamiento, almacenamiento en zonas francas portuarias, marítimas y fluviales.</t>
    </r>
  </si>
  <si>
    <r>
      <rPr>
        <sz val="10"/>
        <rFont val="Arial"/>
        <family val="2"/>
      </rPr>
      <t xml:space="preserve">Actividades de puertos y servicios complementarios para el transporte acuático, incluye las actividades relacionadas con el transporte por vía acuática de pasajeros, animales o carga, el funcionamiento de esclusas, funcionamiento de instalaciones terminales como puertos y muelles, atracaderos, faros, las actividades de navegación, practicaje y atracada,
</t>
    </r>
    <r>
      <rPr>
        <sz val="10"/>
        <rFont val="Arial"/>
        <family val="2"/>
      </rPr>
      <t>las actividades de gabarraje y salvamento.</t>
    </r>
  </si>
  <si>
    <r>
      <rPr>
        <sz val="10"/>
        <rFont val="Arial"/>
        <family val="2"/>
      </rPr>
      <t xml:space="preserve">Actividades de aeropuertos, servicios de navegación aérea y demás actividades conexas al transporte aéreo, incluye las actividades relacionadas con el transporte aéreo de pasajeros, animales o carga, operación de instalaciones terminales, como terminales de aeropuerto,
</t>
    </r>
    <r>
      <rPr>
        <sz val="10"/>
        <rFont val="Arial"/>
        <family val="2"/>
      </rPr>
      <t>etcétera; servicios de navegación aérea y de prevención de incendios y bomberos en los aeropuertos.</t>
    </r>
  </si>
  <si>
    <r>
      <rPr>
        <sz val="10"/>
        <rFont val="Arial"/>
        <family val="2"/>
      </rPr>
      <t xml:space="preserve">Manipulación de carga, incluye el cargue y/o el descargue de embarcaciones, aéreas, marítimas y/o fluviales, actividades de estiba y
</t>
    </r>
    <r>
      <rPr>
        <sz val="10"/>
        <rFont val="Arial"/>
        <family val="2"/>
      </rPr>
      <t>desestiba</t>
    </r>
  </si>
  <si>
    <r>
      <rPr>
        <sz val="10"/>
        <rFont val="Arial"/>
        <family val="2"/>
      </rPr>
      <t>Actividades inmobiliarias realizadas con bienes propios o arrendados, incluye solamente acondicionamiento y subdivisión de terrenos en lotes sin mejora de los mismos.</t>
    </r>
  </si>
  <si>
    <r>
      <rPr>
        <sz val="10"/>
        <rFont val="Arial"/>
        <family val="2"/>
      </rPr>
      <t xml:space="preserve">Actividades de arquitectura e ingeniería y otras actividades conexas de consultoría técnica, incluye actividades de consultoría de arquitectura: diseño de edificios y dibujo de planos de construcción, planificación urbana y arquitectura paisajista, diseño de ingeniería, consultoría en maquinaria, procesos y plantas industriales, ingeniería civil, hidráulica y de tráfico, proyectos de ordenación hídrica, proyectos de ingeniería eléctrica con presencia en las instalaciones donde se desarrolla el proyecto (con intervención directa en obras); elaboración y realización de proyectos de ingeniería eléctrica y electrónica ,ingeniería de minas, ingeniería química, mecánica, industrial y de sistemas, e ingeniería especializada en sistemas de seguridad y actividades de gestión de proyectos relacionadas con la
</t>
    </r>
    <r>
      <rPr>
        <sz val="10"/>
        <rFont val="Arial"/>
        <family val="2"/>
      </rPr>
      <t>construcción.</t>
    </r>
  </si>
  <si>
    <r>
      <rPr>
        <sz val="10"/>
        <rFont val="Arial"/>
        <family val="2"/>
      </rPr>
      <t xml:space="preserve">Ensayos y análisis técnicos, incluye la realización de ensayos físicos, químicos y otros ensayos analíticos de todo tipo de materiales y productos, los ensayos acústicos y de vibraciones, análisis de la composición y pureza de minerales, en el ámbito de la higiene alimentaria, incluidas actividades de ensayo y control veterinario en relación con la producción de alimentos, ensayos radiográficos de soldaduras y juntas, para determinar las propiedades físicas y el rendimiento de productos y materiales, certificación de productos, como bienes de consumo, vehículos automotores, aeronaves, contenedores presurizados, centrales nucleares
</t>
    </r>
    <r>
      <rPr>
        <sz val="10"/>
        <rFont val="Arial"/>
        <family val="2"/>
      </rPr>
      <t>y actividades de laboratorios policiales, etcétera.</t>
    </r>
  </si>
  <si>
    <r>
      <rPr>
        <sz val="10"/>
        <rFont val="Arial"/>
        <family val="2"/>
      </rPr>
      <t>Ensayos y análisis técnicos, incluye los ensayos de calificación y fiabilidad, ensayos de rendimiento de maquinaria completa: motores, automóviles, equipo electrónico etcétera., análisis de defectos, ensayos y mediciones de indicadores ambientales: contaminación del aire, agua, ruido, entre otros.</t>
    </r>
  </si>
  <si>
    <r>
      <rPr>
        <sz val="10"/>
        <rFont val="Arial"/>
        <family val="2"/>
      </rPr>
      <t>Ensayos y análisis técnicos, incluye las actividades inspecciones periódicas de seguridad en carretera de vehículos automotores, ensayos basados en la utilización de maquetas o modelos (de aeronaves, de embarcaciones, etcétera).</t>
    </r>
  </si>
  <si>
    <r>
      <rPr>
        <sz val="10"/>
        <rFont val="Arial"/>
        <family val="2"/>
      </rPr>
      <t>Actividades de seguridad privada, incluye los servicios de vehículos blindados, transporte de valores, servicios de escolta, detectives de almacenes y privados.</t>
    </r>
  </si>
  <si>
    <r>
      <rPr>
        <sz val="10"/>
        <rFont val="Arial"/>
        <family val="2"/>
      </rPr>
      <t>Actividades de detectives e investigadores privados, incluye los servicios de investigación, detectives, investigadores privados, independiente del tipo de cliente o propósito de la investigación.</t>
    </r>
  </si>
  <si>
    <r>
      <rPr>
        <sz val="10"/>
        <rFont val="Arial"/>
        <family val="2"/>
      </rPr>
      <t xml:space="preserve">Otras actividades de limpieza de edificios e instalaciones industriales, incluye la limpieza exterior de edificios de todo tipo, incluyendo oficinas,
</t>
    </r>
    <r>
      <rPr>
        <sz val="10"/>
        <rFont val="Arial"/>
        <family val="2"/>
      </rPr>
      <t>fábricas, almacenes, instituciones, otros negocios y establecimientos profesionales y edificios con múltiples unidades residenciales.</t>
    </r>
  </si>
  <si>
    <r>
      <rPr>
        <sz val="10"/>
        <rFont val="Arial"/>
        <family val="2"/>
      </rPr>
      <t xml:space="preserve">Otras actividades de limpieza de edificios e instalaciones industriales, incluye la limpieza interior de camiones cisterna y buques petroleros,
</t>
    </r>
    <r>
      <rPr>
        <sz val="10"/>
        <rFont val="Arial"/>
        <family val="2"/>
      </rPr>
      <t>limpieza de ventanas, chimeneas, estufas, incineradores, calderas, hornos, ductos de ventilación y unidades de escape (extractores de aire).</t>
    </r>
  </si>
  <si>
    <r>
      <rPr>
        <sz val="10"/>
        <rFont val="Arial"/>
        <family val="2"/>
      </rPr>
      <t xml:space="preserve">Actividades de paisajismo y servicios de mantenimiento conexo, incluye vegetación para: edificios (terrazas, fachadas, interiores y exteriores), Edificios públicos y semipúblicos (escuelas, hospitales, edificios administrativos, iglesias, entre otros) Parques y jardines para: ajardinamiento de vías públicas (carreteras, líneas de ferrocarril y de tranvías, canales, puertos), agua embalsada y corriente (fuentes, estanques, piscinas, acequias, corrientes de agua, sistemas para aguas residuales), plantas de protección contra el ruido, el viento, la erosión, la
</t>
    </r>
    <r>
      <rPr>
        <sz val="10"/>
        <rFont val="Arial"/>
        <family val="2"/>
      </rPr>
      <t>visibilidad y los reflejos del sol.</t>
    </r>
  </si>
  <si>
    <r>
      <rPr>
        <sz val="10"/>
        <rFont val="Arial"/>
        <family val="2"/>
      </rPr>
      <t xml:space="preserve">Actividades de defensa, incluye la administración, la supervisión y la gestión de asuntos y fuerzas de defensa militar: Ejército, Marina, Fuerza Aérea; mandos y fuerzas de ingeniería, transporte, comunicaciones, inteligencia militar, suministro de materiales, personal y otras fuerzas de
</t>
    </r>
    <r>
      <rPr>
        <sz val="10"/>
        <rFont val="Arial"/>
        <family val="2"/>
      </rPr>
      <t>índole conexa y fuerzas auxiliares de reserva y para el sistema de defensa; así como la logística militar.</t>
    </r>
  </si>
  <si>
    <r>
      <rPr>
        <sz val="10"/>
        <rFont val="Arial"/>
        <family val="2"/>
      </rPr>
      <t xml:space="preserve">Actividades de defensa, incluye el apoyo a la elaboración de planes de contingencia y la realización de ejercicios en los que las instituciones
</t>
    </r>
    <r>
      <rPr>
        <sz val="10"/>
        <rFont val="Arial"/>
        <family val="2"/>
      </rPr>
      <t>civiles y las poblaciones están involucradas, tales como las actividades de desminado y erradicación de cultivos ilícitos entre otros.</t>
    </r>
  </si>
  <si>
    <r>
      <rPr>
        <sz val="10"/>
        <rFont val="Arial"/>
        <family val="2"/>
      </rPr>
      <t>Actividades de defensa, incluye las actividades de salud para el personal militar en el campo, administración, el funcionamiento y el apoyo de las fuerzas de defensa civil; la administración de las políticas de investigación y desarrollo relacionadas con la defensa, y de los fondos correspondientes.</t>
    </r>
  </si>
  <si>
    <r>
      <rPr>
        <sz val="10"/>
        <rFont val="Arial"/>
        <family val="2"/>
      </rPr>
      <t xml:space="preserve">Orden público y actividades de seguridad, incluye administración y funcionamiento de servicios regulares y auxiliares de las fuerzas de policía en los puertos, fronteras, guardacostas, incluyendo la regulación del tráfico, el registro de extranjeros y el mantenimiento de los registros de detención apoyados por los poderes públicos y otras fuerzas especiales de
</t>
    </r>
    <r>
      <rPr>
        <sz val="10"/>
        <rFont val="Arial"/>
        <family val="2"/>
      </rPr>
      <t>policía.</t>
    </r>
  </si>
  <si>
    <r>
      <rPr>
        <sz val="10"/>
        <rFont val="Arial"/>
        <family val="2"/>
      </rPr>
      <t xml:space="preserve">Orden público y actividades de seguridad, incluye administración y funcionamiento de servicios regulares y auxiliares de los cuerpos de bomberos en la prevención y la extinción de incendios, salvamento de personas y animales, asistencia en catástrofes civiles, inundaciones,
</t>
    </r>
    <r>
      <rPr>
        <sz val="10"/>
        <rFont val="Arial"/>
        <family val="2"/>
      </rPr>
      <t>accidentes de tráfico, suministro de víveres para utilizar en caso de desastres y emergencias nacionales, entre otros;</t>
    </r>
  </si>
  <si>
    <r>
      <rPr>
        <sz val="10"/>
        <rFont val="Arial"/>
        <family val="2"/>
      </rPr>
      <t xml:space="preserve">Orden público y actividades de seguridad, incluye administración y funcionamiento de servicios regulares y auxiliares de la administración y el funcionamiento administrativo de derecho civil y penal de los tribunales y el sistema judicial militar, incluida la representación legal y el asesoramiento
</t>
    </r>
    <r>
      <rPr>
        <sz val="10"/>
        <rFont val="Arial"/>
        <family val="2"/>
      </rPr>
      <t>en nombre del Gobierno (defensa); el arbitraje de las acciones civiles.</t>
    </r>
  </si>
  <si>
    <r>
      <rPr>
        <sz val="10"/>
        <rFont val="Arial"/>
        <family val="2"/>
      </rPr>
      <t xml:space="preserve">Orden público y actividades de seguridad, incluye administración y funcionamiento de servicios regulares y auxiliares de la administración penitenciaria y la prestación de los servicios penitenciarios, incluidos los servicios de rehabilitación, independientemente de que su administración y operación sean realizadas por unidades de las administraciones públicas o por particulares; la presentación de los fallos y de la interpretación de la
</t>
    </r>
    <r>
      <rPr>
        <sz val="10"/>
        <rFont val="Arial"/>
        <family val="2"/>
      </rPr>
      <t>ley;</t>
    </r>
  </si>
  <si>
    <r>
      <rPr>
        <sz val="10"/>
        <rFont val="Arial"/>
        <family val="2"/>
      </rPr>
      <t xml:space="preserve">Administración de justicia, Cortes, Tribunales y Juzgados que administran justicia en materia constitucional, contenciosa administrativa, civil, penal, laboral, agraria, de familia, de paz y disciplinaria; incluye solamente los
</t>
    </r>
    <r>
      <rPr>
        <sz val="10"/>
        <rFont val="Arial"/>
        <family val="2"/>
      </rPr>
      <t>jueces y magistrados.</t>
    </r>
  </si>
  <si>
    <r>
      <rPr>
        <sz val="10"/>
        <rFont val="Arial"/>
        <family val="2"/>
      </rPr>
      <t xml:space="preserve">Administración de justicia, incluye el arbitraje, que es el mecanismo por medio del cual las partes involucradas en un conflicto de carácter transigible defieren su solución a un tribunal arbitral, el cual queda transitoriamente investido de la facultad de administrar justicia, profiriendo
</t>
    </r>
    <r>
      <rPr>
        <sz val="10"/>
        <rFont val="Arial"/>
        <family val="2"/>
      </rPr>
      <t>una decisión denominada laudo arbitral.</t>
    </r>
  </si>
  <si>
    <r>
      <rPr>
        <sz val="10"/>
        <rFont val="Arial"/>
        <family val="2"/>
      </rPr>
      <t xml:space="preserve">Administración de justicia, incluye la administración de prisiones y la prestación de servicios correccionales, incluso servicios de rehabilitación;
</t>
    </r>
    <r>
      <rPr>
        <sz val="10"/>
        <rFont val="Arial"/>
        <family val="2"/>
      </rPr>
      <t>Instituto Nacional Penitenciario Colombiano (Inpec).</t>
    </r>
  </si>
  <si>
    <r>
      <rPr>
        <sz val="10"/>
        <rFont val="Arial"/>
        <family val="2"/>
      </rPr>
      <t xml:space="preserve">Administración de justicia, incluye la investigación de los delitos y la posterior acusación de los infractores ante los juzgados y tribunales competentes, la dirección y coordinación de las funciones de policía
</t>
    </r>
    <r>
      <rPr>
        <sz val="10"/>
        <rFont val="Arial"/>
        <family val="2"/>
      </rPr>
      <t>judicial, al igual que velar por la protección de testigos. Incluye la Fiscalía General de la Nación, Medicina Legal y Ciencias Forenses.</t>
    </r>
  </si>
  <si>
    <r>
      <rPr>
        <sz val="10"/>
        <rFont val="Arial"/>
        <family val="2"/>
      </rPr>
      <t>Actividades de hospitales y clínicas, con internación, incluye el servicio de personal médico general y especializado y paramédico en: servicios de apoyo diagnóstico: imagenología (rayos x, ecografía, TAC, RMN, gammagrafía, etcétera.)</t>
    </r>
  </si>
  <si>
    <r>
      <rPr>
        <sz val="10"/>
        <rFont val="Arial"/>
        <family val="2"/>
      </rPr>
      <t>Actividades de apoyo terapéutico, incluye las actividades de bancos de sangre, bancos de esperma, bancos de órganos para transplantes, etc., incluye también las unidades renales.</t>
    </r>
  </si>
  <si>
    <r>
      <rPr>
        <sz val="10"/>
        <rFont val="Arial"/>
        <family val="2"/>
      </rPr>
      <t>Artes plásticas y visuales, incluye la fabricación de esculturas, bustos y estatuas de bronce originales y otros metales.</t>
    </r>
  </si>
  <si>
    <r>
      <rPr>
        <sz val="10"/>
        <rFont val="Arial"/>
        <family val="2"/>
      </rPr>
      <t>Actividades y funcionamiento de museos, conservación de edificios y sitios históricos, incluye la preservación y restauración de lugares y edificios históricos.</t>
    </r>
  </si>
  <si>
    <r>
      <rPr>
        <sz val="10"/>
        <rFont val="Arial"/>
        <family val="2"/>
      </rPr>
      <t xml:space="preserve">Actividades de clubes deportivos, incluye actividades deportivas profesionales: boxeo, lucha, fisicoculturismo, levantamiento de pesas, corredor de automotores de alta velocidad, toreros y sus cuadrillas,
</t>
    </r>
    <r>
      <rPr>
        <sz val="10"/>
        <rFont val="Arial"/>
        <family val="2"/>
      </rPr>
      <t>paracaidista, tiro al blanco, entre otros, ciclista, buceo y similares.</t>
    </r>
  </si>
  <si>
    <r>
      <rPr>
        <sz val="10"/>
        <rFont val="Arial"/>
        <family val="2"/>
      </rPr>
      <t>Otras actividades de servicios personales n.c.p., incluye empresas dedicadas a los trabajos y/o servicios de buceo.</t>
    </r>
  </si>
  <si>
    <t>ARL  (Decreto 1295 de 1994)</t>
  </si>
  <si>
    <t>A. Transp. 2023: decreto 2451 de diciembre 15 de 2022</t>
  </si>
  <si>
    <t>Año    </t>
  </si>
  <si>
    <t>Salario mínimo mensual S.M</t>
  </si>
  <si>
    <t>Variación S.M $</t>
  </si>
  <si>
    <t>Variación S.M. %</t>
  </si>
  <si>
    <t> Auxilio de</t>
  </si>
  <si>
    <t>Normatividad</t>
  </si>
  <si>
    <t>Transporte </t>
  </si>
  <si>
    <t xml:space="preserve">                               Decreto                               </t>
  </si>
  <si>
    <t>1724 de dic 15 de 2021</t>
  </si>
  <si>
    <t>1786 de dic 29 de 2020</t>
  </si>
  <si>
    <t>2360 de dic 26 de 2019</t>
  </si>
  <si>
    <t>2451 de dic 27 de 2018</t>
  </si>
  <si>
    <t>2269 de dic 30 de 2017</t>
  </si>
  <si>
    <t>2209 de dic 30 de 2016</t>
  </si>
  <si>
    <t>2552 de dic 30 de 2015</t>
  </si>
  <si>
    <t>2731 de dic 30 de 2014</t>
  </si>
  <si>
    <t>3068 de dic 30 de 2013</t>
  </si>
  <si>
    <t>2738 de dic 28 de 2012</t>
  </si>
  <si>
    <t>4919 de dic 26 de 2011</t>
  </si>
  <si>
    <t>033 de enero 11 de 2011</t>
  </si>
  <si>
    <t>5053 de dic 30 de 2009</t>
  </si>
  <si>
    <t>4868 de dic 30 de 2008</t>
  </si>
  <si>
    <t>4965 de dic 27 de 2007</t>
  </si>
  <si>
    <t>4580 de dic 27 de 2006</t>
  </si>
  <si>
    <t>4686 de dic 21 de 2005</t>
  </si>
  <si>
    <t>4360 de dic 22 de 2004</t>
  </si>
  <si>
    <t>3770 de dic 26 de 2003</t>
  </si>
  <si>
    <t>3232 de dic 27 de 2002</t>
  </si>
  <si>
    <t>2910 de dic 31 de 2001</t>
  </si>
  <si>
    <t>2579 de dic 13 de 2000</t>
  </si>
  <si>
    <t>2647 de dic 23 de 1999</t>
  </si>
  <si>
    <t>2560 de diciembre de 1998</t>
  </si>
  <si>
    <t>3106 de diciembre de 1997</t>
  </si>
  <si>
    <t>2334 de diciembre de 1996</t>
  </si>
  <si>
    <t>2310 de diciembre de 1995</t>
  </si>
  <si>
    <t>2872 de diciembre de 1994</t>
  </si>
  <si>
    <t>2548 de diciembre de 1993</t>
  </si>
  <si>
    <t>2061 de diciembre de 1992</t>
  </si>
  <si>
    <t>2867 de diciembre de 1991</t>
  </si>
  <si>
    <t>3074 de diciembre de 1990</t>
  </si>
  <si>
    <t>3000 de diciembre de 1989</t>
  </si>
  <si>
    <t>2662 de diciembre de 1988</t>
  </si>
  <si>
    <t>2545 de didiembre de 1987</t>
  </si>
  <si>
    <t>3732 de diciembre de 1986</t>
  </si>
  <si>
    <t>3754 de diciembre de 1985</t>
  </si>
  <si>
    <t>001 de enero de 1985</t>
  </si>
  <si>
    <t>3506 de diciembre de 1983</t>
  </si>
  <si>
    <t>* Con el decreto 3506 de diciembre de 1983 se unificó el salario mínimo para los sectores urbano y rural, unificación que empezó a regir a partir del año 1984</t>
  </si>
  <si>
    <t>2450 de diciembre 15 de 2022</t>
  </si>
  <si>
    <t>2292 de diciembre 29 de 2023</t>
  </si>
  <si>
    <t>A. Transp. 2024: 2293 de diciembre 29 de 2023</t>
  </si>
  <si>
    <t>COSTO EMPLEADO CON SALARIO DIFERENTE AL MINIMO</t>
  </si>
  <si>
    <t>TOTAL SALARIO + AUX TRANSP</t>
  </si>
  <si>
    <t>Intereses a las cesantías (Ley 52 de 1975)</t>
  </si>
  <si>
    <t>Diario</t>
  </si>
  <si>
    <t>VALOR SALARIO MENSUAL DIFERENTE AL SMMLV</t>
  </si>
  <si>
    <t>INSTRUCCIONES:</t>
  </si>
  <si>
    <t>1. Seleccione el Año</t>
  </si>
  <si>
    <t>2. Seleccionar si el trabajador rs Pensionado</t>
  </si>
  <si>
    <t>3. Seleccionar si el Patrono está Exonerado de pago de Aportes.</t>
  </si>
  <si>
    <t>2. Seleccionar si el trabajador es Pensionado</t>
  </si>
  <si>
    <t>TOTAL SALARIO + AUX. TRANSP.</t>
  </si>
  <si>
    <t>4. Digite Valor del salario diferente al Mínimo pero no inferior al SMMLV del año actual..</t>
  </si>
  <si>
    <t>DIARIO</t>
  </si>
  <si>
    <t>HORAS EXTRAS</t>
  </si>
  <si>
    <t>HED 25%</t>
  </si>
  <si>
    <t>HEN 75%</t>
  </si>
  <si>
    <t>HEDD 100%</t>
  </si>
  <si>
    <t>HEND 150%</t>
  </si>
  <si>
    <t>RECARGO POR HORA LABORAL</t>
  </si>
  <si>
    <t>Recargo Nocturno</t>
  </si>
  <si>
    <t>RD</t>
  </si>
  <si>
    <t>RND</t>
  </si>
  <si>
    <t>Ordinario</t>
  </si>
  <si>
    <t>Festivo</t>
  </si>
  <si>
    <t>Formato para la liquidación de prestaciones sociales
 de una empleada del servicio doméstico 
que labora por días.</t>
  </si>
  <si>
    <t>Salario mensual para efectos de la liquidación</t>
  </si>
  <si>
    <t>Valores de referencia</t>
  </si>
  <si>
    <t>Salario diario en dinero</t>
  </si>
  <si>
    <t>Salario mínimo</t>
  </si>
  <si>
    <t>Salario diario en especie</t>
  </si>
  <si>
    <t>Auxilio de transporte</t>
  </si>
  <si>
    <t>Salario diario en dinero + especie</t>
  </si>
  <si>
    <t xml:space="preserve">Periodo a liquidar cesantías e
intereses sobre cesantías </t>
  </si>
  <si>
    <t>Descanso dominical remunerado proporcional diario</t>
  </si>
  <si>
    <t>Total salario diario</t>
  </si>
  <si>
    <t>Fecha de ingreso</t>
  </si>
  <si>
    <t>Días trabajados por semana</t>
  </si>
  <si>
    <t>Fecha de liquidación</t>
  </si>
  <si>
    <t>Días trabajados el mes</t>
  </si>
  <si>
    <t>Meses a liquidar</t>
  </si>
  <si>
    <t>Salario mensual</t>
  </si>
  <si>
    <t>Periodo a liquidar</t>
  </si>
  <si>
    <t xml:space="preserve">Auxilio de transporte </t>
  </si>
  <si>
    <t>Periodo a liquidar prima de servicios</t>
  </si>
  <si>
    <t>Total salario más auxilio de transporte proporcional</t>
  </si>
  <si>
    <t>Fecha de la última liquidación</t>
  </si>
  <si>
    <t>Liquidación de las prestaciones sociales</t>
  </si>
  <si>
    <t xml:space="preserve">Fecha de la liquidacion </t>
  </si>
  <si>
    <t>Prima de servicios</t>
  </si>
  <si>
    <t>Cesantías</t>
  </si>
  <si>
    <t>Intereses sobre cesantías</t>
  </si>
  <si>
    <t>Periodo a liquidar la compensación en dinero de las vacaciones</t>
  </si>
  <si>
    <t>Comsultar los siguientes artículos</t>
  </si>
  <si>
    <t>Compensación de vacaciones</t>
  </si>
  <si>
    <t>Fecha de la última liquidación de la vacaciones</t>
  </si>
  <si>
    <t>¿Cuánto se le debe pagar por un día de trabajo a una empleada del servicio doméstico?</t>
  </si>
  <si>
    <t>Total de la liquidación de prestaciones sociales</t>
  </si>
  <si>
    <t>Liquidación de empleada del servicio doméstico que trabaja por días.</t>
  </si>
  <si>
    <t>Para efectos laborales el mes se entiende de 30 días.</t>
  </si>
  <si>
    <t>Plazo para pagar la liquidación del contrato de trabajo.</t>
  </si>
  <si>
    <t>Días de vacaciones a compensar</t>
  </si>
  <si>
    <t>https://www.gerencie.com/liquidacion-prestaciones-sociales-empleadas-del-servicio-domestico-que-laboran-por-dias.html</t>
  </si>
  <si>
    <t>https://limpio.com.co/blog/cuanto-cuesta-la-seguridad-social-de-una-empleada-domestica/#:~:text=En%20cuanto%20al%20pago%20de,número%20de%20días%20que%20labore.</t>
  </si>
  <si>
    <t>COSTO EMPLEADA SERVICO DOMESTICO POR DIAS</t>
  </si>
  <si>
    <t>Valor Diario</t>
  </si>
  <si>
    <r>
      <t>Cuando se labora ocho días o menos al mes, </t>
    </r>
    <r>
      <rPr>
        <b/>
        <sz val="11"/>
        <color rgb="FF000000"/>
        <rFont val="Raleway"/>
      </rPr>
      <t>el aporte por pensión y caja de compensación es del 25%</t>
    </r>
    <r>
      <rPr>
        <sz val="11"/>
        <color rgb="FF000000"/>
        <rFont val="Raleway"/>
      </rPr>
      <t>, mientras que el de riesgos profesionales es de 100%.</t>
    </r>
  </si>
  <si>
    <t>Para aquellos que laboran 15 días o menos, el aporte por pensión y caja asciende a 50%, manteniéndose fijo el valor de 100% para el aporte de riesgos profesionales.</t>
  </si>
  <si>
    <t>Cuando se labora menos de 21 días, el porcentaje de pensión y caja de compensación corresponde a un 75%.</t>
  </si>
  <si>
    <t>Pension</t>
  </si>
  <si>
    <t>Caja Compensacion</t>
  </si>
  <si>
    <t>ARL</t>
  </si>
  <si>
    <t>https://www.unisabana.edu.co/portaldenoticias/al-dia/derechos-laborales-de-los-empleados-domesticos/#:~:text=Es%20muy%20común%20que%20el,para%20él%20y%20su%20familia.</t>
  </si>
  <si>
    <t>https://www.gerencie.com/aportes-parafiscales-en-empleados-del-servicio-domestico.html</t>
  </si>
  <si>
    <t>Parafiscales Servicio Domestico</t>
  </si>
  <si>
    <t>Pago Seguridad Social</t>
  </si>
  <si>
    <t>https://secure.miplanilla.com/contenido/independientes/1114-pago-aportes-seguridad-social-de-servicio-domestico-desde-miplanilla-com.aspx</t>
  </si>
  <si>
    <t>PAGO Seguridad Social</t>
  </si>
  <si>
    <t>Salud</t>
  </si>
  <si>
    <t>Pensión</t>
  </si>
  <si>
    <t>1 a 7 dias</t>
  </si>
  <si>
    <t>8 a 15 dias</t>
  </si>
  <si>
    <t>15 a 21 dias</t>
  </si>
  <si>
    <t>Mas de 21 y menos de 30 dias</t>
  </si>
  <si>
    <t>Dias Laborados ?</t>
  </si>
  <si>
    <t>Trabajador Con regimen Subsidiado ?</t>
  </si>
  <si>
    <t>MENSUAL</t>
  </si>
  <si>
    <t>No. De Dias Trabajados</t>
  </si>
  <si>
    <t>Dias Trab. x Semana</t>
  </si>
  <si>
    <t>APORTES DEL TRABAJADOR mensual</t>
  </si>
  <si>
    <t>TOTAL A DESCONTAR</t>
  </si>
  <si>
    <t>FSP</t>
  </si>
  <si>
    <t xml:space="preserve">Cálculo Fondo de Solidaridad AFP </t>
  </si>
  <si>
    <t>Aporte pensional extra -FSP</t>
  </si>
  <si>
    <t>Salario</t>
  </si>
  <si>
    <t>SMMLV</t>
  </si>
  <si>
    <t>% adicional</t>
  </si>
  <si>
    <t>SMLMV</t>
  </si>
  <si>
    <t>Aporte</t>
  </si>
  <si>
    <t>Fondo de solidaridad pensional</t>
  </si>
  <si>
    <t>Por Gerencie.com </t>
  </si>
  <si>
    <t>El fondo de solidaridad pensional es un fondo creado por el artículo 25 de la ley 100 de 1993, que tiene como objetivo subsidiar los aportes de los trabajadores que por su nivel de ingresos no puedan realizar los aportes correspondientes.</t>
  </si>
  <si>
    <t>Se trata de un fondo común a cargo el ministerio del trabajo financiado por los afiliados o cotizantes que devenguen 4 salarios mínimos o más.</t>
  </si>
  <si>
    <t>El aporte se incrementa según el monto del salario, empezando con el 1% para los salarios de 4 mínimos, hasta un 2 para salarios superiores a 20 mínimos según la siguiente tabla:</t>
  </si>
  <si>
    <t>Rango salario</t>
  </si>
  <si>
    <t> Porcentaje adicional</t>
  </si>
  <si>
    <t>&gt;=4 a &lt;16</t>
  </si>
  <si>
    <t>&gt;=16  a 17</t>
  </si>
  <si>
    <t>De 17 a 18</t>
  </si>
  <si>
    <t> De 18 a 19</t>
  </si>
  <si>
    <t>De 19 a 20</t>
  </si>
  <si>
    <t>Superiores a 20</t>
  </si>
  <si>
    <t>Aquí un archivo de Excel para hacer el cálculo.</t>
  </si>
  <si>
    <t>Este es un aporte que debe hacer obligatoriamente el cotizante, no el empleador. Igualmente es un aporte que debe hacer todo afiliado, sea dependiente o independiente, y en el caso de los trabajadores independientes, el aporte se determina según el IBL (ingreso base de liquidación), que es el 40% de los ingresos una vez se han detraído los costos y gastos que tienen relación de causalidad con la actividad.</t>
  </si>
  <si>
    <t>Consulte: Renta líquida no es igual a IBC de aportes</t>
  </si>
  <si>
    <t>Este aporte si bien es obligatorio y debe hacerlo el trabajador o cotizante, se trata de un dinero que no va para financiar su pensión, es decir, que no le beneficia, por cuando está dirigido a financiar la pensión de quienes tienen menos recursos, y debido a ello el aporte obligatorio al fondo de solidaridad  hoy en día es un ingreso que se considera como no constitutivo de renta.</t>
  </si>
  <si>
    <t>El artículo 71 de la ley 100 contempla una sanción para los empleadores que obstaculicen o impidan el pago debido de este aporte extra.</t>
  </si>
  <si>
    <t>3. Seleccionar Rangos de dias Laborados</t>
  </si>
  <si>
    <t>4. Determine si el Trabajador pertenece al regimen Subsidiado.</t>
  </si>
  <si>
    <t>VALOR SALARIO</t>
  </si>
  <si>
    <t>5. Digite los dias trabajados por semana</t>
  </si>
  <si>
    <t>https://www.mintrabajo.gov.co/atencion-al-ciudadano/tramites-y-servicios/mi-calculadora</t>
  </si>
  <si>
    <t>Mi Caluladora</t>
  </si>
  <si>
    <t>Decreto 2616 de 2013</t>
  </si>
  <si>
    <t>https://www.funcionpublica.gov.co/eva/gestornormativo/norma.php?i=65326</t>
  </si>
  <si>
    <t>Trabajo por dias:</t>
  </si>
  <si>
    <t>LEY 2101 DE 2021</t>
  </si>
  <si>
    <t>http://www.secretariasenado.gov.co/senado/basedoc/ley_2101_2021.html</t>
  </si>
  <si>
    <t>Disminucion de Jornada Laboral</t>
  </si>
  <si>
    <t xml:space="preserve">Hora </t>
  </si>
  <si>
    <t>ordinaria</t>
  </si>
  <si>
    <t>H semanales</t>
  </si>
  <si>
    <t>H mes</t>
  </si>
  <si>
    <t>https://actualicese.com/horas-extra-y-recargos/</t>
  </si>
  <si>
    <t>No se debe pagar salud, de manera que el trabajador puede estar afiliado al régimen subsidiado o Sisben.</t>
  </si>
  <si>
    <t>Decreto 1072 de 2015, a partir del artículo 2.2.1.6.4.1.</t>
  </si>
  <si>
    <t>https://www.funcionpublica.gov.co/eva/gestornormativo/norma.php?i=72173</t>
  </si>
  <si>
    <r>
      <t xml:space="preserve">   </t>
    </r>
    <r>
      <rPr>
        <u/>
        <sz val="11"/>
        <color rgb="FF0070C0"/>
        <rFont val="Arial Nova Cond"/>
        <family val="2"/>
      </rPr>
      <t xml:space="preserve">Salud </t>
    </r>
    <r>
      <rPr>
        <u/>
        <sz val="8"/>
        <color rgb="FF0070C0"/>
        <rFont val="Arial Nova Cond"/>
        <family val="2"/>
      </rPr>
      <t>(No se debe pagar salud, de manera que el trabajador puede estar afiliado al régimen subsidiado o Sisben)</t>
    </r>
  </si>
  <si>
    <t>SI</t>
  </si>
  <si>
    <t xml:space="preserve">CALCULADORA DE HORAS EXTRAS </t>
  </si>
  <si>
    <t>UNIFICACIÓN DE CRITERIO</t>
  </si>
  <si>
    <t xml:space="preserve">SALARIO BASE </t>
  </si>
  <si>
    <t xml:space="preserve">Modifica el salario base de tu trabajador, solo el salario correspondiente sin ningun otro concepto sumado </t>
  </si>
  <si>
    <t xml:space="preserve">HORA ORDINARIA </t>
  </si>
  <si>
    <t xml:space="preserve">AÑO 2023 REDUCCIÓN A 47 HORAS SEMANALES </t>
  </si>
  <si>
    <t>CONSULTA AQUÍ LA LEY 2101</t>
  </si>
  <si>
    <t xml:space="preserve">CÁLCULO VALOR HORA SERA DE, 47 HRS A LA SEMANA ENTRE 6 DÍAS LABORALES POR LOS 30 DÍAS DEL PERIODO LABORAL ES IGUAL A 235 HORAS MENSUALES </t>
  </si>
  <si>
    <t>%</t>
  </si>
  <si>
    <t xml:space="preserve">TIPO DE HORA </t>
  </si>
  <si>
    <t xml:space="preserve">VALOR DE HORA </t>
  </si>
  <si>
    <t xml:space="preserve">HORAS EXTRAS </t>
  </si>
  <si>
    <t xml:space="preserve">TOTAL DEL PAGO </t>
  </si>
  <si>
    <t xml:space="preserve">OBSERVACIONES </t>
  </si>
  <si>
    <t xml:space="preserve">HORA DIURNA EXTRA </t>
  </si>
  <si>
    <t xml:space="preserve">RECARGO NOCTURNO </t>
  </si>
  <si>
    <t xml:space="preserve">HORA NOCTURNA EXTRA </t>
  </si>
  <si>
    <t xml:space="preserve">RECARGO DOMINICAL O FESTIVO </t>
  </si>
  <si>
    <t xml:space="preserve">HORA EXTRA DIURNA DOMINICAL O FESTIVA </t>
  </si>
  <si>
    <t xml:space="preserve">HORA DOMINICAL O FESTIVA NOCTURNA </t>
  </si>
  <si>
    <t xml:space="preserve">HORA EXTRA NOCTURNA DOMINICAL O FESTIVA </t>
  </si>
  <si>
    <t xml:space="preserve">AÑO 2024 REDUCCIÓN A 46 HORAS SEMANALES </t>
  </si>
  <si>
    <t xml:space="preserve">Coloca el salario de acuerdo al año correspondiete y su incremento </t>
  </si>
  <si>
    <t xml:space="preserve">CÁLCULO VALOR HORA SERA DE, 46 HRS A LA SEMANA ENTRE 6 DÍAS LABORALES POR LOS 30 DÍAS DEL PERIODO LABORAL ES IGUAL A 230 HORAS MENSUALES </t>
  </si>
  <si>
    <t xml:space="preserve">AÑO 2025 REDUCCIÓN A 44 HORAS SEMANALES </t>
  </si>
  <si>
    <t xml:space="preserve">CÁLCULO VALOR HORA SERA DE, 44 HRS A LA SEMANA ENTRE 6 DÍAS LABORALES POR LOS 30 DÍAS DEL PERIODO LABORAL ES IGUAL A 220 HORAS MENSUALES </t>
  </si>
  <si>
    <t xml:space="preserve">AÑO 2026 REDUCCIÓN A 42 HORAS SEMANALES </t>
  </si>
  <si>
    <t xml:space="preserve">CÁLCULO VALOR HORA SERA DE, 42 HRS A LA SEMANA ENTRE 6 DÍAS LABORALES POR LOS 30 DÍAS DEL PERIODO LABORAL ES IGUAL A 210 HORAS MENSUALES </t>
  </si>
  <si>
    <t>Tomado de Facturatech</t>
  </si>
  <si>
    <t>15 jul 2026 - en Adelante</t>
  </si>
  <si>
    <t>15 jul 2025 - 14 jul 2026</t>
  </si>
  <si>
    <t>APORTES DEL PATRONO</t>
  </si>
  <si>
    <t>TOTAL</t>
  </si>
  <si>
    <t xml:space="preserve">TOTAL </t>
  </si>
  <si>
    <t>Hasta 14 jul 2025</t>
  </si>
  <si>
    <t>15 jul 2025  14 jul 2026</t>
  </si>
  <si>
    <t>Histórico SMMLV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</si>
</sst>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 #,##0;[Red]\-&quot;$&quot;\ #,##0"/>
    <numFmt numFmtId="41" formatCode="_-* #,##0_-;\-* #,##0_-;_-* &quot;-&quot;_-;_-@_-"/>
    <numFmt numFmtId="44" formatCode="_-&quot;$&quot;\ * #,##0.00_-;\-&quot;$&quot;\ * #,##0.00_-;_-&quot;$&quot;\ * &quot;-&quot;??_-;_-@_-"/>
    <numFmt numFmtId="43" formatCode="_-* #,##0.00_-;\-* #,##0.00_-;_-* &quot;-&quot;??_-;_-@_-"/>
    <numFmt numFmtId="164" formatCode="&quot;$&quot;#,##0;[Red]\-&quot;$&quot;#,##0"/>
    <numFmt numFmtId="165" formatCode="0.0%"/>
    <numFmt numFmtId="166" formatCode="0.000%"/>
    <numFmt numFmtId="167" formatCode="_-* #,##0_-;\-* #,##0_-;_-* &quot;-&quot;??_-;_-@_-"/>
    <numFmt numFmtId="168" formatCode="0000"/>
    <numFmt numFmtId="169" formatCode="00"/>
    <numFmt numFmtId="170" formatCode="000"/>
    <numFmt numFmtId="171" formatCode="_-&quot;$&quot;\ * #,##0_-;\-&quot;$&quot;\ * #,##0_-;_-&quot;$&quot;\ * &quot;-&quot;??_-;_-@_-"/>
    <numFmt numFmtId="172" formatCode="_-* #,##0.000_-;\-* #,##0.000_-;_-* &quot;-&quot;_-;_-@_-"/>
    <numFmt numFmtId="173" formatCode="_-* #,##0.0_-;\-* #,##0.0_-;_-* &quot;-&quot;_-;_-@_-"/>
    <numFmt numFmtId="174" formatCode="0.000"/>
    <numFmt numFmtId="175" formatCode="_(* #,##0.00_);_(* \(#,##0.00\);_(* &quot;-&quot;??_);_(@_)"/>
    <numFmt numFmtId="176" formatCode="_(* #,##0_);_(* \(#,##0\);_(* &quot;-&quot;??_);_(@_)"/>
    <numFmt numFmtId="177" formatCode="_-&quot;$&quot;* #,##0.00_-;\-&quot;$&quot;* #,##0.00_-;_-&quot;$&quot;* &quot;-&quot;??_-;_-@_-"/>
  </numFmts>
  <fonts count="120">
    <font>
      <sz val="11"/>
      <color theme="1"/>
      <name val="Calibri"/>
      <family val="2"/>
      <scheme val="minor"/>
    </font>
    <font>
      <u/>
      <sz val="11"/>
      <color theme="10"/>
      <name val="Calibri"/>
      <family val="2"/>
      <scheme val="minor"/>
    </font>
    <font>
      <sz val="11"/>
      <color theme="1"/>
      <name val="Arial Narrow"/>
      <family val="2"/>
    </font>
    <font>
      <b/>
      <sz val="11"/>
      <color rgb="FFFFFFFF"/>
      <name val="Arial Narrow"/>
      <family val="2"/>
    </font>
    <font>
      <b/>
      <sz val="11"/>
      <color rgb="FFFF0000"/>
      <name val="Arial Narrow"/>
      <family val="2"/>
    </font>
    <font>
      <sz val="8"/>
      <color theme="1"/>
      <name val="Arial Narrow"/>
      <family val="2"/>
    </font>
    <font>
      <b/>
      <sz val="14"/>
      <color theme="0"/>
      <name val="Arial Narrow"/>
      <family val="2"/>
    </font>
    <font>
      <b/>
      <sz val="11"/>
      <color rgb="FF002060"/>
      <name val="Arial Narrow"/>
      <family val="2"/>
    </font>
    <font>
      <sz val="9"/>
      <color indexed="81"/>
      <name val="Tahoma"/>
      <family val="2"/>
    </font>
    <font>
      <b/>
      <sz val="9"/>
      <color indexed="81"/>
      <name val="Tahoma"/>
      <family val="2"/>
    </font>
    <font>
      <sz val="11"/>
      <color theme="0"/>
      <name val="Arial Narrow"/>
      <family val="2"/>
    </font>
    <font>
      <b/>
      <sz val="12"/>
      <color rgb="FFFF0000"/>
      <name val="Arial Narrow"/>
      <family val="2"/>
    </font>
    <font>
      <b/>
      <u/>
      <sz val="9"/>
      <color indexed="81"/>
      <name val="Tahoma"/>
      <family val="2"/>
    </font>
    <font>
      <sz val="10"/>
      <color indexed="81"/>
      <name val="Tahoma"/>
      <family val="2"/>
    </font>
    <font>
      <b/>
      <sz val="10"/>
      <color indexed="81"/>
      <name val="Tahoma"/>
      <family val="2"/>
    </font>
    <font>
      <sz val="11"/>
      <color theme="1"/>
      <name val="Calibri"/>
      <family val="2"/>
      <scheme val="minor"/>
    </font>
    <font>
      <b/>
      <sz val="11"/>
      <color rgb="FFFF0000"/>
      <name val="Montserrat"/>
    </font>
    <font>
      <b/>
      <sz val="11"/>
      <color rgb="FF002060"/>
      <name val="Montserrat"/>
    </font>
    <font>
      <b/>
      <sz val="11"/>
      <color rgb="FFFFFF00"/>
      <name val="Arial Narrow"/>
      <family val="2"/>
    </font>
    <font>
      <b/>
      <sz val="11"/>
      <color rgb="FF4C2600"/>
      <name val="Arial"/>
      <family val="2"/>
    </font>
    <font>
      <b/>
      <sz val="12"/>
      <color rgb="FF4C2600"/>
      <name val="Arial"/>
      <family val="2"/>
    </font>
    <font>
      <sz val="14"/>
      <color rgb="FF333333"/>
      <name val="Arial Narrow"/>
      <family val="2"/>
    </font>
    <font>
      <b/>
      <sz val="12"/>
      <color rgb="FFFFFF00"/>
      <name val="Arial Narrow"/>
      <family val="2"/>
    </font>
    <font>
      <b/>
      <sz val="11"/>
      <color rgb="FFC00000"/>
      <name val="Arial Narrow"/>
      <family val="2"/>
    </font>
    <font>
      <i/>
      <sz val="11"/>
      <color theme="1"/>
      <name val="Calibri"/>
      <family val="2"/>
      <scheme val="minor"/>
    </font>
    <font>
      <sz val="10"/>
      <color rgb="FF000000"/>
      <name val="Times New Roman"/>
      <family val="1"/>
    </font>
    <font>
      <b/>
      <sz val="10"/>
      <name val="Arial"/>
      <family val="2"/>
    </font>
    <font>
      <b/>
      <sz val="10"/>
      <color rgb="FFFFFFFF"/>
      <name val="Arial"/>
      <family val="2"/>
    </font>
    <font>
      <sz val="10"/>
      <color rgb="FF000000"/>
      <name val="Arial"/>
      <family val="2"/>
    </font>
    <font>
      <sz val="10"/>
      <name val="Arial"/>
      <family val="2"/>
    </font>
    <font>
      <b/>
      <sz val="11"/>
      <color theme="1"/>
      <name val="Calibri"/>
      <family val="2"/>
      <scheme val="minor"/>
    </font>
    <font>
      <sz val="11"/>
      <name val="Calibri"/>
      <family val="2"/>
      <scheme val="minor"/>
    </font>
    <font>
      <sz val="8"/>
      <color theme="1"/>
      <name val="Calibri"/>
      <family val="2"/>
      <scheme val="minor"/>
    </font>
    <font>
      <sz val="8"/>
      <name val="Calibri"/>
      <family val="2"/>
      <scheme val="minor"/>
    </font>
    <font>
      <sz val="11"/>
      <color theme="1"/>
      <name val="Arial Nova Cond"/>
      <family val="2"/>
    </font>
    <font>
      <sz val="11"/>
      <color rgb="FFFF0000"/>
      <name val="Arial Nova Cond"/>
      <family val="2"/>
    </font>
    <font>
      <b/>
      <sz val="7"/>
      <color rgb="FFFF0000"/>
      <name val="Arial Nova Cond"/>
      <family val="2"/>
    </font>
    <font>
      <b/>
      <sz val="11"/>
      <color rgb="FFFF0000"/>
      <name val="Arial Nova Cond"/>
      <family val="2"/>
    </font>
    <font>
      <b/>
      <sz val="11"/>
      <color rgb="FF002060"/>
      <name val="Arial Nova Cond"/>
      <family val="2"/>
    </font>
    <font>
      <b/>
      <sz val="11"/>
      <color rgb="FFFFFF00"/>
      <name val="Arial Nova Cond"/>
      <family val="2"/>
    </font>
    <font>
      <sz val="11"/>
      <color theme="0"/>
      <name val="Arial Nova Cond"/>
      <family val="2"/>
    </font>
    <font>
      <b/>
      <sz val="14"/>
      <color theme="0"/>
      <name val="Arial Nova Cond"/>
      <family val="2"/>
    </font>
    <font>
      <b/>
      <sz val="11"/>
      <color rgb="FFFFFFFF"/>
      <name val="Arial Nova Cond"/>
      <family val="2"/>
    </font>
    <font>
      <b/>
      <sz val="11"/>
      <name val="Arial Nova Cond"/>
      <family val="2"/>
    </font>
    <font>
      <u/>
      <sz val="11"/>
      <color theme="10"/>
      <name val="Arial Nova Cond"/>
      <family val="2"/>
    </font>
    <font>
      <b/>
      <sz val="11"/>
      <color rgb="FFC00000"/>
      <name val="Arial Nova Cond"/>
      <family val="2"/>
    </font>
    <font>
      <u/>
      <sz val="11"/>
      <color rgb="FF0070C0"/>
      <name val="Arial Nova Cond"/>
      <family val="2"/>
    </font>
    <font>
      <b/>
      <sz val="12"/>
      <color rgb="FFFF0000"/>
      <name val="Arial Nova Cond"/>
      <family val="2"/>
    </font>
    <font>
      <sz val="10"/>
      <color rgb="FF000000"/>
      <name val="Arial Nova Cond"/>
      <family val="2"/>
    </font>
    <font>
      <sz val="11"/>
      <color rgb="FF0070C0"/>
      <name val="Arial Nova Cond"/>
      <family val="2"/>
    </font>
    <font>
      <sz val="8"/>
      <color theme="1"/>
      <name val="Arial Nova Cond"/>
      <family val="2"/>
    </font>
    <font>
      <u/>
      <sz val="11"/>
      <name val="Calibri"/>
      <family val="2"/>
      <scheme val="minor"/>
    </font>
    <font>
      <b/>
      <sz val="12"/>
      <name val="Calibri"/>
      <family val="2"/>
      <scheme val="minor"/>
    </font>
    <font>
      <sz val="11"/>
      <name val="Arial Narrow"/>
      <family val="2"/>
    </font>
    <font>
      <b/>
      <sz val="11"/>
      <color rgb="FF002060"/>
      <name val="Aptos"/>
      <family val="2"/>
    </font>
    <font>
      <b/>
      <sz val="11"/>
      <color theme="1"/>
      <name val="Arial Narrow"/>
      <family val="2"/>
    </font>
    <font>
      <b/>
      <sz val="12"/>
      <color rgb="FF002060"/>
      <name val="Arial Narrow"/>
      <family val="2"/>
    </font>
    <font>
      <sz val="11"/>
      <color rgb="FFFF0000"/>
      <name val="Arial Nova Cond Light"/>
      <family val="2"/>
    </font>
    <font>
      <b/>
      <sz val="7"/>
      <color rgb="FFFF0000"/>
      <name val="Arial Nova Cond Light"/>
      <family val="2"/>
    </font>
    <font>
      <sz val="11"/>
      <color theme="1"/>
      <name val="Arial Nova Cond Light"/>
      <family val="2"/>
    </font>
    <font>
      <sz val="9"/>
      <color rgb="FF002060"/>
      <name val="Arial Nova Cond Light"/>
      <family val="2"/>
    </font>
    <font>
      <sz val="11"/>
      <color rgb="FF002060"/>
      <name val="Arial Nova Cond"/>
      <family val="2"/>
    </font>
    <font>
      <b/>
      <sz val="9"/>
      <color rgb="FF002060"/>
      <name val="Arial Narrow"/>
      <family val="2"/>
    </font>
    <font>
      <b/>
      <sz val="12"/>
      <color theme="1"/>
      <name val="Calibri"/>
      <family val="2"/>
      <scheme val="minor"/>
    </font>
    <font>
      <sz val="12"/>
      <color theme="1"/>
      <name val="Calibri"/>
      <family val="2"/>
      <scheme val="minor"/>
    </font>
    <font>
      <b/>
      <sz val="12"/>
      <color theme="0"/>
      <name val="Calibri"/>
      <family val="2"/>
      <scheme val="minor"/>
    </font>
    <font>
      <sz val="12"/>
      <name val="Calibri"/>
      <family val="2"/>
      <scheme val="minor"/>
    </font>
    <font>
      <b/>
      <sz val="15"/>
      <color theme="1"/>
      <name val="Calibri"/>
      <family val="2"/>
      <scheme val="minor"/>
    </font>
    <font>
      <sz val="13"/>
      <color theme="1"/>
      <name val="Calibri"/>
      <family val="2"/>
      <scheme val="minor"/>
    </font>
    <font>
      <sz val="14"/>
      <color theme="1"/>
      <name val="Calibri"/>
      <family val="2"/>
      <scheme val="minor"/>
    </font>
    <font>
      <u/>
      <sz val="13"/>
      <color theme="10"/>
      <name val="Calibri"/>
      <family val="2"/>
      <scheme val="minor"/>
    </font>
    <font>
      <sz val="11"/>
      <name val="Arial Nova Cond"/>
      <family val="2"/>
    </font>
    <font>
      <sz val="11"/>
      <color rgb="FF000000"/>
      <name val="Raleway"/>
    </font>
    <font>
      <b/>
      <sz val="11"/>
      <color rgb="FF000000"/>
      <name val="Raleway"/>
    </font>
    <font>
      <sz val="11"/>
      <color theme="10"/>
      <name val="Arial Nova Cond"/>
      <family val="2"/>
    </font>
    <font>
      <b/>
      <sz val="14"/>
      <color rgb="FF002060"/>
      <name val="Arial Nova Cond"/>
      <family val="2"/>
    </font>
    <font>
      <b/>
      <sz val="8"/>
      <color theme="1"/>
      <name val="Agency FB"/>
      <family val="2"/>
    </font>
    <font>
      <b/>
      <sz val="11"/>
      <color theme="1"/>
      <name val="Arial Nova Cond"/>
      <family val="2"/>
    </font>
    <font>
      <b/>
      <sz val="14"/>
      <color rgb="FFFF0000"/>
      <name val="Arial Narrow"/>
      <family val="2"/>
    </font>
    <font>
      <sz val="11"/>
      <color rgb="FF00B0F0"/>
      <name val="Arial Narrow"/>
      <family val="2"/>
    </font>
    <font>
      <b/>
      <sz val="14"/>
      <color rgb="FF000000"/>
      <name val="Arial Narrow"/>
      <family val="2"/>
    </font>
    <font>
      <u/>
      <sz val="10"/>
      <color indexed="12"/>
      <name val="Arial"/>
      <family val="2"/>
    </font>
    <font>
      <u/>
      <sz val="11"/>
      <color indexed="12"/>
      <name val="Arial Narrow"/>
      <family val="2"/>
    </font>
    <font>
      <sz val="11"/>
      <color rgb="FF000000"/>
      <name val="Arial Narrow"/>
      <family val="2"/>
    </font>
    <font>
      <b/>
      <sz val="11"/>
      <color rgb="FF000000"/>
      <name val="Arial Narrow"/>
      <family val="2"/>
    </font>
    <font>
      <u/>
      <sz val="11"/>
      <color rgb="FFFF0000"/>
      <name val="Arial Narrow"/>
      <family val="2"/>
    </font>
    <font>
      <sz val="11"/>
      <color rgb="FFFF0000"/>
      <name val="Arial Narrow"/>
      <family val="2"/>
    </font>
    <font>
      <b/>
      <sz val="9"/>
      <color rgb="FF002060"/>
      <name val="Arial Nova Cond"/>
      <family val="2"/>
    </font>
    <font>
      <b/>
      <sz val="9"/>
      <color rgb="FFFF0000"/>
      <name val="Arial Nova Cond"/>
      <family val="2"/>
    </font>
    <font>
      <u/>
      <sz val="8"/>
      <color rgb="FF0070C0"/>
      <name val="Arial Nova Cond"/>
      <family val="2"/>
    </font>
    <font>
      <sz val="8"/>
      <color rgb="FF00B0F0"/>
      <name val="Arial Nova Cond"/>
      <family val="2"/>
    </font>
    <font>
      <sz val="8"/>
      <color theme="0"/>
      <name val="Arial Nova Cond"/>
      <family val="2"/>
    </font>
    <font>
      <b/>
      <sz val="9"/>
      <color rgb="FF000000"/>
      <name val="Arial"/>
      <family val="2"/>
    </font>
    <font>
      <b/>
      <sz val="11"/>
      <name val="Arial Nova Cond Light"/>
      <family val="2"/>
    </font>
    <font>
      <b/>
      <sz val="7"/>
      <color rgb="FFFF0000"/>
      <name val="Arial"/>
      <family val="2"/>
    </font>
    <font>
      <b/>
      <sz val="8"/>
      <color rgb="FFFF0000"/>
      <name val="Aptos"/>
      <family val="2"/>
    </font>
    <font>
      <b/>
      <sz val="9"/>
      <color rgb="FFFF0000"/>
      <name val="Aptos"/>
      <family val="2"/>
    </font>
    <font>
      <sz val="9"/>
      <color theme="0"/>
      <name val="Aptos"/>
      <family val="2"/>
    </font>
    <font>
      <sz val="9"/>
      <color theme="1"/>
      <name val="Aptos"/>
      <family val="2"/>
    </font>
    <font>
      <b/>
      <sz val="9"/>
      <color rgb="FFFFFFFF"/>
      <name val="Arial Narrow"/>
      <family val="2"/>
    </font>
    <font>
      <sz val="9"/>
      <color rgb="FF000000"/>
      <name val="Arial"/>
      <family val="2"/>
    </font>
    <font>
      <sz val="11"/>
      <color theme="1"/>
      <name val="Roboto Bk"/>
    </font>
    <font>
      <b/>
      <u/>
      <sz val="14"/>
      <color theme="0"/>
      <name val="Vice City Sans"/>
      <family val="3"/>
    </font>
    <font>
      <sz val="11"/>
      <color rgb="FF062A51"/>
      <name val="Roboto Bk"/>
    </font>
    <font>
      <sz val="11"/>
      <color theme="0"/>
      <name val="Roboto Bk"/>
    </font>
    <font>
      <sz val="11"/>
      <color rgb="FFFF4B71"/>
      <name val="Roboto Bk"/>
    </font>
    <font>
      <sz val="11"/>
      <color rgb="FF062A51"/>
      <name val="Roboto"/>
    </font>
    <font>
      <b/>
      <u/>
      <sz val="14"/>
      <color rgb="FF062A51"/>
      <name val="Vice City Sans"/>
      <family val="3"/>
    </font>
    <font>
      <sz val="9"/>
      <color theme="0"/>
      <name val="Roboto Bk"/>
    </font>
    <font>
      <b/>
      <sz val="11"/>
      <color theme="0"/>
      <name val="Roboto"/>
    </font>
    <font>
      <sz val="11"/>
      <color theme="1"/>
      <name val="Roboto"/>
    </font>
    <font>
      <b/>
      <u/>
      <sz val="11"/>
      <color theme="0"/>
      <name val="Calibri"/>
      <family val="2"/>
      <scheme val="minor"/>
    </font>
    <font>
      <sz val="11"/>
      <color theme="0"/>
      <name val="Roboto"/>
    </font>
    <font>
      <b/>
      <i/>
      <sz val="20"/>
      <color rgb="FF062A51"/>
      <name val="Vice City Sans"/>
      <family val="3"/>
    </font>
    <font>
      <b/>
      <i/>
      <sz val="10"/>
      <color rgb="FF062A51"/>
      <name val="Vice City Sans"/>
      <family val="3"/>
    </font>
    <font>
      <b/>
      <sz val="11"/>
      <color rgb="FFFF0000"/>
      <name val="Calibri"/>
      <family val="2"/>
      <scheme val="minor"/>
    </font>
    <font>
      <sz val="10"/>
      <color theme="1"/>
      <name val="Arial Nova Cond"/>
      <family val="2"/>
    </font>
    <font>
      <b/>
      <sz val="11"/>
      <color theme="1"/>
      <name val="Arial Nova Cond Light"/>
      <family val="2"/>
    </font>
    <font>
      <b/>
      <sz val="18"/>
      <color rgb="FF002060"/>
      <name val="Abadi"/>
      <family val="2"/>
    </font>
    <font>
      <b/>
      <sz val="11"/>
      <color rgb="FF002060"/>
      <name val="Calibri"/>
      <family val="2"/>
      <scheme val="minor"/>
    </font>
  </fonts>
  <fills count="34">
    <fill>
      <patternFill patternType="none"/>
    </fill>
    <fill>
      <patternFill patternType="gray125"/>
    </fill>
    <fill>
      <patternFill patternType="solid">
        <fgColor rgb="FFFFFFFF"/>
        <bgColor indexed="64"/>
      </patternFill>
    </fill>
    <fill>
      <patternFill patternType="solid">
        <fgColor rgb="FF038CDC"/>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bgColor indexed="64"/>
      </patternFill>
    </fill>
    <fill>
      <patternFill patternType="solid">
        <fgColor theme="4" tint="-0.249977111117893"/>
        <bgColor indexed="64"/>
      </patternFill>
    </fill>
    <fill>
      <patternFill patternType="solid">
        <fgColor rgb="FF002060"/>
        <bgColor indexed="64"/>
      </patternFill>
    </fill>
    <fill>
      <patternFill patternType="solid">
        <fgColor rgb="FF92D050"/>
      </patternFill>
    </fill>
    <fill>
      <patternFill patternType="solid">
        <fgColor rgb="FFFFFF00"/>
        <bgColor indexed="64"/>
      </patternFill>
    </fill>
    <fill>
      <patternFill patternType="solid">
        <fgColor rgb="FFA1C4C9"/>
        <bgColor indexed="64"/>
      </patternFill>
    </fill>
    <fill>
      <patternFill patternType="solid">
        <fgColor rgb="FFEEEEEE"/>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rgb="FF00B0F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FF"/>
        <bgColor indexed="64"/>
      </patternFill>
    </fill>
    <fill>
      <patternFill patternType="solid">
        <fgColor rgb="FF0070C0"/>
        <bgColor indexed="64"/>
      </patternFill>
    </fill>
    <fill>
      <patternFill patternType="solid">
        <fgColor theme="6" tint="0.59999389629810485"/>
        <bgColor indexed="64"/>
      </patternFill>
    </fill>
    <fill>
      <patternFill patternType="solid">
        <fgColor rgb="FFFFD066"/>
        <bgColor indexed="64"/>
      </patternFill>
    </fill>
    <fill>
      <patternFill patternType="solid">
        <fgColor rgb="FF062A51"/>
        <bgColor indexed="64"/>
      </patternFill>
    </fill>
    <fill>
      <patternFill patternType="solid">
        <fgColor rgb="FFFF4B71"/>
        <bgColor indexed="64"/>
      </patternFill>
    </fill>
    <fill>
      <patternFill patternType="solid">
        <fgColor rgb="FFE6E6E6"/>
        <bgColor indexed="64"/>
      </patternFill>
    </fill>
    <fill>
      <patternFill patternType="solid">
        <fgColor theme="8" tint="0.79998168889431442"/>
        <bgColor indexed="64"/>
      </patternFill>
    </fill>
    <fill>
      <patternFill patternType="solid">
        <fgColor theme="7" tint="0.5999938962981048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A1C4C9"/>
      </bottom>
      <diagonal/>
    </border>
    <border>
      <left style="medium">
        <color rgb="FFCCCCCC"/>
      </left>
      <right style="medium">
        <color rgb="FFCCCCCC"/>
      </right>
      <top/>
      <bottom style="medium">
        <color rgb="FFCCCCCC"/>
      </bottom>
      <diagonal/>
    </border>
    <border>
      <left style="medium">
        <color rgb="FFCCCCCC"/>
      </left>
      <right style="medium">
        <color rgb="FFA1C4C9"/>
      </right>
      <top style="medium">
        <color rgb="FFA1C4C9"/>
      </top>
      <bottom/>
      <diagonal/>
    </border>
    <border>
      <left style="medium">
        <color rgb="FFA1C4C9"/>
      </left>
      <right style="medium">
        <color rgb="FFA1C4C9"/>
      </right>
      <top style="medium">
        <color rgb="FFA1C4C9"/>
      </top>
      <bottom/>
      <diagonal/>
    </border>
    <border>
      <left style="medium">
        <color rgb="FFA1C4C9"/>
      </left>
      <right style="medium">
        <color rgb="FFCCCCCC"/>
      </right>
      <top style="medium">
        <color rgb="FFA1C4C9"/>
      </top>
      <bottom/>
      <diagonal/>
    </border>
    <border>
      <left style="medium">
        <color rgb="FFCCCCCC"/>
      </left>
      <right style="medium">
        <color rgb="FFA1C4C9"/>
      </right>
      <top style="medium">
        <color rgb="FFA1C4C9"/>
      </top>
      <bottom style="medium">
        <color rgb="FFA1C4C9"/>
      </bottom>
      <diagonal/>
    </border>
    <border>
      <left style="medium">
        <color rgb="FFA1C4C9"/>
      </left>
      <right style="medium">
        <color rgb="FFA1C4C9"/>
      </right>
      <top style="medium">
        <color rgb="FFA1C4C9"/>
      </top>
      <bottom style="medium">
        <color rgb="FFA1C4C9"/>
      </bottom>
      <diagonal/>
    </border>
    <border>
      <left style="medium">
        <color rgb="FFA1C4C9"/>
      </left>
      <right style="medium">
        <color rgb="FFCCCCCC"/>
      </right>
      <top style="medium">
        <color rgb="FFA1C4C9"/>
      </top>
      <bottom style="medium">
        <color rgb="FFA1C4C9"/>
      </bottom>
      <diagonal/>
    </border>
    <border>
      <left style="medium">
        <color rgb="FFA1C4C9"/>
      </left>
      <right style="medium">
        <color rgb="FFCCCCCC"/>
      </right>
      <top/>
      <bottom style="medium">
        <color rgb="FFA1C4C9"/>
      </bottom>
      <diagonal/>
    </border>
    <border>
      <left style="medium">
        <color rgb="FFCCCCCC"/>
      </left>
      <right style="medium">
        <color rgb="FFA1C4C9"/>
      </right>
      <top style="medium">
        <color rgb="FFA1C4C9"/>
      </top>
      <bottom style="medium">
        <color rgb="FFCCCCCC"/>
      </bottom>
      <diagonal/>
    </border>
    <border>
      <left style="medium">
        <color rgb="FFA1C4C9"/>
      </left>
      <right style="medium">
        <color rgb="FFA1C4C9"/>
      </right>
      <top style="medium">
        <color rgb="FFA1C4C9"/>
      </top>
      <bottom style="medium">
        <color rgb="FFCCCCCC"/>
      </bottom>
      <diagonal/>
    </border>
    <border>
      <left style="medium">
        <color rgb="FFA1C4C9"/>
      </left>
      <right style="medium">
        <color rgb="FFCCCCCC"/>
      </right>
      <top style="medium">
        <color rgb="FFA1C4C9"/>
      </top>
      <bottom style="medium">
        <color rgb="FFCCCCCC"/>
      </bottom>
      <diagonal/>
    </border>
    <border>
      <left style="medium">
        <color rgb="FFCCCCCC"/>
      </left>
      <right style="medium">
        <color rgb="FFA1C4C9"/>
      </right>
      <top/>
      <bottom/>
      <diagonal/>
    </border>
    <border>
      <left style="thin">
        <color rgb="FF0070C0"/>
      </left>
      <right/>
      <top style="thin">
        <color rgb="FF0070C0"/>
      </top>
      <bottom style="thin">
        <color rgb="FF0070C0"/>
      </bottom>
      <diagonal/>
    </border>
    <border>
      <left/>
      <right/>
      <top/>
      <bottom style="thin">
        <color rgb="FF0070C0"/>
      </bottom>
      <diagonal/>
    </border>
    <border>
      <left style="thin">
        <color rgb="FF0070C0"/>
      </left>
      <right/>
      <top/>
      <bottom style="thin">
        <color rgb="FF0070C0"/>
      </bottom>
      <diagonal/>
    </border>
    <border>
      <left style="thin">
        <color rgb="FF0070C0"/>
      </left>
      <right style="thin">
        <color rgb="FF0070C0"/>
      </right>
      <top style="thin">
        <color rgb="FF0070C0"/>
      </top>
      <bottom style="thin">
        <color rgb="FF0070C0"/>
      </bottom>
      <diagonal/>
    </border>
    <border>
      <left/>
      <right/>
      <top style="thin">
        <color indexed="64"/>
      </top>
      <bottom/>
      <diagonal/>
    </border>
    <border>
      <left/>
      <right style="thin">
        <color rgb="FF0070C0"/>
      </right>
      <top style="thin">
        <color rgb="FF0070C0"/>
      </top>
      <bottom style="thin">
        <color rgb="FF0070C0"/>
      </bottom>
      <diagonal/>
    </border>
    <border>
      <left style="thin">
        <color rgb="FF0070C0"/>
      </left>
      <right/>
      <top style="thin">
        <color rgb="FF0070C0"/>
      </top>
      <bottom/>
      <diagonal/>
    </border>
    <border>
      <left/>
      <right style="thin">
        <color rgb="FF0070C0"/>
      </right>
      <top style="thin">
        <color rgb="FF0070C0"/>
      </top>
      <bottom/>
      <diagonal/>
    </border>
    <border>
      <left/>
      <right style="thin">
        <color rgb="FF0070C0"/>
      </right>
      <top/>
      <bottom style="thin">
        <color rgb="FF0070C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70C0"/>
      </top>
      <bottom style="thin">
        <color rgb="FF0070C0"/>
      </bottom>
      <diagonal/>
    </border>
    <border>
      <left style="thin">
        <color rgb="FF00B0F0"/>
      </left>
      <right style="thin">
        <color rgb="FF00B0F0"/>
      </right>
      <top style="thin">
        <color rgb="FF00B0F0"/>
      </top>
      <bottom style="thin">
        <color rgb="FF00B0F0"/>
      </bottom>
      <diagonal/>
    </border>
    <border>
      <left style="thin">
        <color indexed="64"/>
      </left>
      <right style="thin">
        <color indexed="64"/>
      </right>
      <top/>
      <bottom style="thin">
        <color indexed="64"/>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70C0"/>
      </left>
      <right style="thin">
        <color rgb="FF0070C0"/>
      </right>
      <top style="thin">
        <color rgb="FF0070C0"/>
      </top>
      <bottom/>
      <diagonal/>
    </border>
    <border>
      <left style="thin">
        <color rgb="FF0070C0"/>
      </left>
      <right style="thin">
        <color rgb="FF0070C0"/>
      </right>
      <top/>
      <bottom style="thin">
        <color rgb="FF0070C0"/>
      </bottom>
      <diagonal/>
    </border>
    <border>
      <left/>
      <right/>
      <top style="medium">
        <color rgb="FFFFFFFF"/>
      </top>
      <bottom style="medium">
        <color rgb="FFE0E0E0"/>
      </bottom>
      <diagonal/>
    </border>
    <border>
      <left style="medium">
        <color rgb="FFE0E0E0"/>
      </left>
      <right/>
      <top style="medium">
        <color rgb="FFFFFFFF"/>
      </top>
      <bottom style="medium">
        <color rgb="FFE0E0E0"/>
      </bottom>
      <diagonal/>
    </border>
    <border>
      <left/>
      <right/>
      <top style="medium">
        <color rgb="FFFFFFFF"/>
      </top>
      <bottom/>
      <diagonal/>
    </border>
    <border>
      <left style="medium">
        <color rgb="FFE0E0E0"/>
      </left>
      <right/>
      <top style="medium">
        <color rgb="FFFFFFFF"/>
      </top>
      <bottom/>
      <diagonal/>
    </border>
    <border>
      <left/>
      <right/>
      <top style="thin">
        <color rgb="FF0070C0"/>
      </top>
      <bottom/>
      <diagonal/>
    </border>
    <border>
      <left style="thin">
        <color rgb="FF00B0F0"/>
      </left>
      <right style="thin">
        <color rgb="FF00B0F0"/>
      </right>
      <top/>
      <bottom/>
      <diagonal/>
    </border>
    <border>
      <left style="thin">
        <color rgb="FF00B0F0"/>
      </left>
      <right/>
      <top/>
      <bottom/>
      <diagonal/>
    </border>
    <border>
      <left style="thin">
        <color rgb="FF00B0F0"/>
      </left>
      <right style="thin">
        <color rgb="FF00B0F0"/>
      </right>
      <top/>
      <bottom style="thin">
        <color rgb="FF00B0F0"/>
      </bottom>
      <diagonal/>
    </border>
    <border>
      <left/>
      <right/>
      <top style="thin">
        <color rgb="FF00B0F0"/>
      </top>
      <bottom style="thin">
        <color rgb="FF00B0F0"/>
      </bottom>
      <diagonal/>
    </border>
    <border>
      <left style="thin">
        <color rgb="FF00B0F0"/>
      </left>
      <right/>
      <top/>
      <bottom style="thin">
        <color rgb="FF00B0F0"/>
      </bottom>
      <diagonal/>
    </border>
    <border>
      <left/>
      <right/>
      <top/>
      <bottom style="thin">
        <color rgb="FFFFD066"/>
      </bottom>
      <diagonal/>
    </border>
    <border>
      <left style="thin">
        <color rgb="FFFFD066"/>
      </left>
      <right style="thin">
        <color rgb="FFFFD066"/>
      </right>
      <top style="thin">
        <color rgb="FFFFD066"/>
      </top>
      <bottom style="thin">
        <color rgb="FFFFD066"/>
      </bottom>
      <diagonal/>
    </border>
    <border>
      <left style="medium">
        <color rgb="FFFF4B71"/>
      </left>
      <right style="thin">
        <color rgb="FFFF4B71"/>
      </right>
      <top style="medium">
        <color rgb="FFFF4B71"/>
      </top>
      <bottom style="thin">
        <color rgb="FFFF4B71"/>
      </bottom>
      <diagonal/>
    </border>
    <border>
      <left style="thin">
        <color rgb="FFFF4B71"/>
      </left>
      <right style="thin">
        <color rgb="FFFF4B71"/>
      </right>
      <top style="medium">
        <color rgb="FFFF4B71"/>
      </top>
      <bottom style="thin">
        <color rgb="FFFF4B71"/>
      </bottom>
      <diagonal/>
    </border>
    <border>
      <left style="thin">
        <color rgb="FFFF4B71"/>
      </left>
      <right style="medium">
        <color rgb="FFFF4B71"/>
      </right>
      <top style="medium">
        <color rgb="FFFF4B71"/>
      </top>
      <bottom style="thin">
        <color rgb="FFFF4B71"/>
      </bottom>
      <diagonal/>
    </border>
    <border>
      <left style="medium">
        <color rgb="FFFF4B71"/>
      </left>
      <right style="thin">
        <color rgb="FFFF4B71"/>
      </right>
      <top style="thin">
        <color rgb="FFFF4B71"/>
      </top>
      <bottom style="thin">
        <color rgb="FFFF4B71"/>
      </bottom>
      <diagonal/>
    </border>
    <border>
      <left style="thin">
        <color rgb="FFFF4B71"/>
      </left>
      <right style="thin">
        <color rgb="FFFF4B71"/>
      </right>
      <top style="thin">
        <color rgb="FFFF4B71"/>
      </top>
      <bottom style="thin">
        <color rgb="FFFF4B71"/>
      </bottom>
      <diagonal/>
    </border>
    <border>
      <left style="thin">
        <color rgb="FFFF4B71"/>
      </left>
      <right style="medium">
        <color rgb="FFFF4B71"/>
      </right>
      <top style="thin">
        <color rgb="FFFF4B71"/>
      </top>
      <bottom style="thin">
        <color rgb="FFFF4B71"/>
      </bottom>
      <diagonal/>
    </border>
    <border>
      <left style="medium">
        <color rgb="FFFF4B71"/>
      </left>
      <right style="thin">
        <color rgb="FFFF4B71"/>
      </right>
      <top style="thin">
        <color rgb="FFFF4B71"/>
      </top>
      <bottom style="medium">
        <color rgb="FFFF4B71"/>
      </bottom>
      <diagonal/>
    </border>
    <border>
      <left style="thin">
        <color rgb="FFFF4B71"/>
      </left>
      <right style="thin">
        <color rgb="FFFF4B71"/>
      </right>
      <top style="thin">
        <color rgb="FFFF4B71"/>
      </top>
      <bottom style="medium">
        <color rgb="FFFF4B71"/>
      </bottom>
      <diagonal/>
    </border>
    <border>
      <left style="thin">
        <color rgb="FFFF4B71"/>
      </left>
      <right style="medium">
        <color rgb="FFFF4B71"/>
      </right>
      <top style="thin">
        <color rgb="FFFF4B71"/>
      </top>
      <bottom style="medium">
        <color rgb="FFFF4B71"/>
      </bottom>
      <diagonal/>
    </border>
    <border>
      <left/>
      <right/>
      <top style="thin">
        <color rgb="FF00B0F0"/>
      </top>
      <bottom/>
      <diagonal/>
    </border>
  </borders>
  <cellStyleXfs count="10">
    <xf numFmtId="0" fontId="0" fillId="0" borderId="0"/>
    <xf numFmtId="0" fontId="1" fillId="0" borderId="0" applyNumberForma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25" fillId="0" borderId="0"/>
    <xf numFmtId="44" fontId="15" fillId="0" borderId="0" applyFont="0" applyFill="0" applyBorder="0" applyAlignment="0" applyProtection="0"/>
    <xf numFmtId="41" fontId="15" fillId="0" borderId="0" applyFont="0" applyFill="0" applyBorder="0" applyAlignment="0" applyProtection="0"/>
    <xf numFmtId="175" fontId="15" fillId="0" borderId="0" applyFont="0" applyFill="0" applyBorder="0" applyAlignment="0" applyProtection="0"/>
    <xf numFmtId="0" fontId="81" fillId="0" borderId="0" applyNumberFormat="0" applyFill="0" applyBorder="0" applyAlignment="0" applyProtection="0">
      <alignment vertical="top"/>
      <protection locked="0"/>
    </xf>
    <xf numFmtId="177" fontId="15" fillId="0" borderId="0" applyFont="0" applyFill="0" applyBorder="0" applyAlignment="0" applyProtection="0"/>
  </cellStyleXfs>
  <cellXfs count="412">
    <xf numFmtId="0" fontId="0" fillId="0" borderId="0" xfId="0"/>
    <xf numFmtId="0" fontId="2" fillId="0" borderId="0" xfId="0" applyFont="1"/>
    <xf numFmtId="0" fontId="2" fillId="0" borderId="0" xfId="0" applyFont="1" applyAlignment="1">
      <alignment horizontal="left"/>
    </xf>
    <xf numFmtId="0" fontId="4" fillId="8" borderId="0" xfId="0" applyFont="1" applyFill="1" applyAlignment="1">
      <alignment horizontal="center"/>
    </xf>
    <xf numFmtId="0" fontId="10" fillId="9" borderId="0" xfId="0" applyFont="1" applyFill="1" applyAlignment="1">
      <alignment horizontal="center"/>
    </xf>
    <xf numFmtId="0" fontId="7" fillId="7" borderId="0" xfId="0" applyFont="1" applyFill="1" applyAlignment="1">
      <alignment horizontal="center"/>
    </xf>
    <xf numFmtId="0" fontId="16" fillId="0" borderId="0" xfId="0" applyFont="1" applyAlignment="1">
      <alignment horizontal="right"/>
    </xf>
    <xf numFmtId="167" fontId="17" fillId="7" borderId="0" xfId="2" applyNumberFormat="1" applyFont="1" applyFill="1" applyAlignment="1">
      <alignment horizontal="center"/>
    </xf>
    <xf numFmtId="0" fontId="18" fillId="10" borderId="0" xfId="0" applyFont="1" applyFill="1" applyAlignment="1">
      <alignment horizontal="center"/>
    </xf>
    <xf numFmtId="0" fontId="0" fillId="0" borderId="0" xfId="0" applyAlignment="1">
      <alignment horizontal="center" vertical="center" wrapText="1"/>
    </xf>
    <xf numFmtId="0" fontId="19"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0" fillId="0" borderId="1" xfId="0" applyBorder="1" applyAlignment="1">
      <alignment horizontal="center" vertical="center" wrapText="1"/>
    </xf>
    <xf numFmtId="166" fontId="0" fillId="0" borderId="1" xfId="3" applyNumberFormat="1" applyFont="1" applyBorder="1" applyAlignment="1">
      <alignment horizontal="center" vertical="center" wrapText="1"/>
    </xf>
    <xf numFmtId="0" fontId="0" fillId="0" borderId="1" xfId="0" applyBorder="1" applyAlignment="1">
      <alignment horizontal="left" vertical="center" wrapText="1"/>
    </xf>
    <xf numFmtId="166" fontId="0" fillId="0" borderId="0" xfId="3" applyNumberFormat="1" applyFont="1" applyAlignment="1">
      <alignment horizontal="center" vertical="center" wrapText="1"/>
    </xf>
    <xf numFmtId="0" fontId="0" fillId="0" borderId="0" xfId="0" applyAlignment="1">
      <alignment horizontal="left" vertical="center" wrapText="1"/>
    </xf>
    <xf numFmtId="0" fontId="26" fillId="12" borderId="5" xfId="4" applyFont="1" applyFill="1" applyBorder="1" applyAlignment="1">
      <alignment horizontal="center" vertical="center" wrapText="1"/>
    </xf>
    <xf numFmtId="0" fontId="26" fillId="12" borderId="5" xfId="4" applyFont="1" applyFill="1" applyBorder="1" applyAlignment="1">
      <alignment horizontal="center" vertical="top" wrapText="1"/>
    </xf>
    <xf numFmtId="0" fontId="25" fillId="0" borderId="0" xfId="4" applyAlignment="1">
      <alignment horizontal="left" vertical="top"/>
    </xf>
    <xf numFmtId="1" fontId="28" fillId="0" borderId="5" xfId="4" applyNumberFormat="1" applyFont="1" applyBorder="1" applyAlignment="1">
      <alignment horizontal="center" vertical="center" shrinkToFit="1"/>
    </xf>
    <xf numFmtId="168" fontId="28" fillId="0" borderId="5" xfId="4" applyNumberFormat="1" applyFont="1" applyBorder="1" applyAlignment="1">
      <alignment horizontal="center" vertical="center" shrinkToFit="1"/>
    </xf>
    <xf numFmtId="169" fontId="28" fillId="0" borderId="5" xfId="4" applyNumberFormat="1" applyFont="1" applyBorder="1" applyAlignment="1">
      <alignment horizontal="center" vertical="center" shrinkToFit="1"/>
    </xf>
    <xf numFmtId="0" fontId="29" fillId="0" borderId="5" xfId="4" applyFont="1" applyBorder="1" applyAlignment="1">
      <alignment vertical="top" wrapText="1"/>
    </xf>
    <xf numFmtId="1" fontId="28" fillId="0" borderId="5" xfId="4" applyNumberFormat="1" applyFont="1" applyBorder="1" applyAlignment="1">
      <alignment horizontal="center" shrinkToFit="1"/>
    </xf>
    <xf numFmtId="169" fontId="28" fillId="0" borderId="5" xfId="4" applyNumberFormat="1" applyFont="1" applyBorder="1" applyAlignment="1">
      <alignment horizontal="center" shrinkToFit="1"/>
    </xf>
    <xf numFmtId="0" fontId="25" fillId="0" borderId="5" xfId="4" applyBorder="1" applyAlignment="1">
      <alignment vertical="top" wrapText="1"/>
    </xf>
    <xf numFmtId="1" fontId="28" fillId="0" borderId="6" xfId="4" applyNumberFormat="1" applyFont="1" applyBorder="1" applyAlignment="1">
      <alignment horizontal="center" shrinkToFit="1"/>
    </xf>
    <xf numFmtId="169" fontId="28" fillId="0" borderId="6" xfId="4" applyNumberFormat="1" applyFont="1" applyBorder="1" applyAlignment="1">
      <alignment horizontal="left" indent="2" shrinkToFit="1"/>
    </xf>
    <xf numFmtId="0" fontId="25" fillId="0" borderId="6" xfId="4" applyBorder="1" applyAlignment="1">
      <alignment vertical="top" wrapText="1"/>
    </xf>
    <xf numFmtId="169" fontId="28" fillId="0" borderId="5" xfId="4" applyNumberFormat="1" applyFont="1" applyBorder="1" applyAlignment="1">
      <alignment horizontal="left" indent="2" shrinkToFit="1"/>
    </xf>
    <xf numFmtId="169" fontId="28" fillId="0" borderId="5" xfId="4" applyNumberFormat="1" applyFont="1" applyBorder="1" applyAlignment="1">
      <alignment horizontal="left" vertical="center" indent="2" shrinkToFit="1"/>
    </xf>
    <xf numFmtId="1" fontId="28" fillId="0" borderId="6" xfId="4" applyNumberFormat="1" applyFont="1" applyBorder="1" applyAlignment="1">
      <alignment horizontal="center" vertical="center" shrinkToFit="1"/>
    </xf>
    <xf numFmtId="169" fontId="28" fillId="0" borderId="6" xfId="4" applyNumberFormat="1" applyFont="1" applyBorder="1" applyAlignment="1">
      <alignment horizontal="left" vertical="center" indent="2" shrinkToFit="1"/>
    </xf>
    <xf numFmtId="0" fontId="29" fillId="0" borderId="6" xfId="4" applyFont="1" applyBorder="1" applyAlignment="1">
      <alignment vertical="top" wrapText="1"/>
    </xf>
    <xf numFmtId="168" fontId="28" fillId="0" borderId="5" xfId="4" applyNumberFormat="1" applyFont="1" applyBorder="1" applyAlignment="1">
      <alignment horizontal="center" shrinkToFit="1"/>
    </xf>
    <xf numFmtId="168" fontId="28" fillId="0" borderId="6" xfId="4" applyNumberFormat="1" applyFont="1" applyBorder="1" applyAlignment="1">
      <alignment horizontal="center" shrinkToFit="1"/>
    </xf>
    <xf numFmtId="1" fontId="28" fillId="0" borderId="5" xfId="4" applyNumberFormat="1" applyFont="1" applyBorder="1" applyAlignment="1">
      <alignment horizontal="center" vertical="top" shrinkToFit="1"/>
    </xf>
    <xf numFmtId="168" fontId="28" fillId="0" borderId="5" xfId="4" applyNumberFormat="1" applyFont="1" applyBorder="1" applyAlignment="1">
      <alignment horizontal="center" vertical="top" shrinkToFit="1"/>
    </xf>
    <xf numFmtId="169" fontId="28" fillId="0" borderId="5" xfId="4" applyNumberFormat="1" applyFont="1" applyBorder="1" applyAlignment="1">
      <alignment horizontal="left" vertical="top" indent="2" shrinkToFit="1"/>
    </xf>
    <xf numFmtId="168" fontId="28" fillId="0" borderId="6" xfId="4" applyNumberFormat="1" applyFont="1" applyBorder="1" applyAlignment="1">
      <alignment horizontal="center" vertical="center" shrinkToFit="1"/>
    </xf>
    <xf numFmtId="170" fontId="28" fillId="0" borderId="5" xfId="4" applyNumberFormat="1" applyFont="1" applyBorder="1" applyAlignment="1">
      <alignment horizontal="left" indent="2" shrinkToFit="1"/>
    </xf>
    <xf numFmtId="0" fontId="29" fillId="0" borderId="5" xfId="4" applyFont="1" applyBorder="1" applyAlignment="1">
      <alignment vertical="center" wrapText="1"/>
    </xf>
    <xf numFmtId="0" fontId="25" fillId="0" borderId="0" xfId="4" applyAlignment="1">
      <alignment vertical="top"/>
    </xf>
    <xf numFmtId="49" fontId="25" fillId="0" borderId="0" xfId="4" applyNumberFormat="1" applyAlignment="1">
      <alignment horizontal="left" vertical="top"/>
    </xf>
    <xf numFmtId="0" fontId="30" fillId="14" borderId="7" xfId="0" applyFont="1" applyFill="1" applyBorder="1" applyAlignment="1">
      <alignment horizontal="center" vertical="center" wrapText="1"/>
    </xf>
    <xf numFmtId="0" fontId="30" fillId="14" borderId="9" xfId="0" applyFont="1" applyFill="1" applyBorder="1" applyAlignment="1">
      <alignment horizontal="center" vertical="center" wrapText="1"/>
    </xf>
    <xf numFmtId="0" fontId="30" fillId="14" borderId="9" xfId="0" applyFont="1" applyFill="1" applyBorder="1" applyAlignment="1">
      <alignment horizontal="center" vertical="top" wrapText="1"/>
    </xf>
    <xf numFmtId="0" fontId="0" fillId="15" borderId="10" xfId="0" applyFill="1" applyBorder="1" applyAlignment="1">
      <alignment horizontal="right" vertical="center" wrapText="1"/>
    </xf>
    <xf numFmtId="167" fontId="0" fillId="15" borderId="11" xfId="2" applyNumberFormat="1" applyFont="1" applyFill="1" applyBorder="1" applyAlignment="1">
      <alignment horizontal="center" vertical="center" wrapText="1"/>
    </xf>
    <xf numFmtId="10" fontId="30" fillId="15" borderId="11" xfId="3" applyNumberFormat="1" applyFont="1" applyFill="1" applyBorder="1" applyAlignment="1">
      <alignment horizontal="center" vertical="center" wrapText="1"/>
    </xf>
    <xf numFmtId="0" fontId="0" fillId="15" borderId="12" xfId="0" applyFill="1" applyBorder="1" applyAlignment="1">
      <alignment horizontal="right" vertical="center" wrapText="1"/>
    </xf>
    <xf numFmtId="0" fontId="0" fillId="15" borderId="13" xfId="0" applyFill="1" applyBorder="1" applyAlignment="1">
      <alignment horizontal="right" vertical="center" wrapText="1"/>
    </xf>
    <xf numFmtId="167" fontId="0" fillId="15" borderId="14" xfId="2" applyNumberFormat="1" applyFont="1" applyFill="1" applyBorder="1" applyAlignment="1">
      <alignment horizontal="center" vertical="center" wrapText="1"/>
    </xf>
    <xf numFmtId="0" fontId="0" fillId="15" borderId="15" xfId="0" applyFill="1" applyBorder="1" applyAlignment="1">
      <alignment horizontal="right" vertical="center" wrapText="1"/>
    </xf>
    <xf numFmtId="0" fontId="0" fillId="15" borderId="16" xfId="0" applyFill="1" applyBorder="1" applyAlignment="1">
      <alignment horizontal="right" vertical="center" wrapText="1"/>
    </xf>
    <xf numFmtId="167" fontId="31" fillId="15" borderId="14" xfId="2" applyNumberFormat="1" applyFont="1" applyFill="1" applyBorder="1" applyAlignment="1">
      <alignment horizontal="left" vertical="center" wrapText="1"/>
    </xf>
    <xf numFmtId="0" fontId="0" fillId="15" borderId="17" xfId="0" applyFill="1" applyBorder="1" applyAlignment="1">
      <alignment horizontal="right" vertical="center" wrapText="1"/>
    </xf>
    <xf numFmtId="167" fontId="0" fillId="15" borderId="18" xfId="2" applyNumberFormat="1" applyFont="1" applyFill="1" applyBorder="1" applyAlignment="1">
      <alignment horizontal="center" vertical="center" wrapText="1"/>
    </xf>
    <xf numFmtId="167" fontId="31" fillId="15" borderId="18" xfId="2" applyNumberFormat="1" applyFont="1" applyFill="1" applyBorder="1" applyAlignment="1">
      <alignment horizontal="left" vertical="center" wrapText="1"/>
    </xf>
    <xf numFmtId="0" fontId="0" fillId="15" borderId="19" xfId="0" applyFill="1" applyBorder="1" applyAlignment="1">
      <alignment horizontal="right" vertical="center" wrapText="1"/>
    </xf>
    <xf numFmtId="0" fontId="0" fillId="15" borderId="20" xfId="0" applyFill="1" applyBorder="1" applyAlignment="1">
      <alignment horizontal="right" vertical="center" wrapText="1"/>
    </xf>
    <xf numFmtId="0" fontId="32" fillId="0" borderId="0" xfId="0" applyFont="1"/>
    <xf numFmtId="0" fontId="34" fillId="0" borderId="0" xfId="0" applyFont="1"/>
    <xf numFmtId="0" fontId="35" fillId="0" borderId="0" xfId="0" applyFont="1"/>
    <xf numFmtId="167" fontId="35" fillId="0" borderId="0" xfId="2" applyNumberFormat="1" applyFont="1"/>
    <xf numFmtId="0" fontId="36" fillId="0" borderId="0" xfId="0" applyFont="1"/>
    <xf numFmtId="0" fontId="37" fillId="0" borderId="0" xfId="0" applyFont="1" applyAlignment="1">
      <alignment horizontal="right"/>
    </xf>
    <xf numFmtId="0" fontId="38" fillId="7" borderId="0" xfId="0" applyFont="1" applyFill="1" applyAlignment="1">
      <alignment horizontal="center"/>
    </xf>
    <xf numFmtId="0" fontId="39" fillId="10" borderId="0" xfId="0" applyFont="1" applyFill="1" applyAlignment="1">
      <alignment horizontal="center"/>
    </xf>
    <xf numFmtId="0" fontId="37" fillId="8" borderId="0" xfId="0" applyFont="1" applyFill="1" applyAlignment="1">
      <alignment horizontal="center"/>
    </xf>
    <xf numFmtId="167" fontId="40" fillId="0" borderId="0" xfId="2" applyNumberFormat="1" applyFont="1" applyAlignment="1">
      <alignment horizontal="center"/>
    </xf>
    <xf numFmtId="167" fontId="40" fillId="0" borderId="0" xfId="2" applyNumberFormat="1" applyFont="1"/>
    <xf numFmtId="0" fontId="34" fillId="0" borderId="0" xfId="0" applyFont="1" applyAlignment="1">
      <alignment horizontal="center"/>
    </xf>
    <xf numFmtId="168" fontId="48" fillId="0" borderId="0" xfId="4" applyNumberFormat="1" applyFont="1" applyAlignment="1">
      <alignment horizontal="center" vertical="center" shrinkToFit="1"/>
    </xf>
    <xf numFmtId="0" fontId="34" fillId="0" borderId="0" xfId="0" applyFont="1" applyAlignment="1">
      <alignment horizontal="left"/>
    </xf>
    <xf numFmtId="0" fontId="40" fillId="9" borderId="0" xfId="0" applyFont="1" applyFill="1" applyAlignment="1">
      <alignment horizontal="left"/>
    </xf>
    <xf numFmtId="167" fontId="35" fillId="0" borderId="0" xfId="2" applyNumberFormat="1" applyFont="1" applyFill="1"/>
    <xf numFmtId="0" fontId="42" fillId="3" borderId="24" xfId="0" applyFont="1" applyFill="1" applyBorder="1" applyAlignment="1">
      <alignment horizontal="center" vertical="top" wrapText="1"/>
    </xf>
    <xf numFmtId="0" fontId="34" fillId="2" borderId="24" xfId="0" applyFont="1" applyFill="1" applyBorder="1" applyAlignment="1">
      <alignment vertical="top" wrapText="1" indent="1"/>
    </xf>
    <xf numFmtId="164" fontId="45" fillId="13" borderId="24" xfId="0" applyNumberFormat="1" applyFont="1" applyFill="1" applyBorder="1" applyAlignment="1">
      <alignment horizontal="right" vertical="top" wrapText="1"/>
    </xf>
    <xf numFmtId="0" fontId="46" fillId="2" borderId="24" xfId="1" applyFont="1" applyFill="1" applyBorder="1" applyAlignment="1">
      <alignment horizontal="left" vertical="top" wrapText="1" indent="1"/>
    </xf>
    <xf numFmtId="0" fontId="34" fillId="2" borderId="24" xfId="0" applyFont="1" applyFill="1" applyBorder="1" applyAlignment="1">
      <alignment horizontal="center" vertical="top" wrapText="1"/>
    </xf>
    <xf numFmtId="164" fontId="45" fillId="5" borderId="24" xfId="0" applyNumberFormat="1" applyFont="1" applyFill="1" applyBorder="1" applyAlignment="1">
      <alignment horizontal="right" vertical="top" wrapText="1"/>
    </xf>
    <xf numFmtId="0" fontId="38" fillId="2" borderId="24" xfId="0" applyFont="1" applyFill="1" applyBorder="1" applyAlignment="1">
      <alignment horizontal="right" vertical="top" wrapText="1"/>
    </xf>
    <xf numFmtId="164" fontId="38" fillId="7" borderId="24" xfId="0" applyNumberFormat="1" applyFont="1" applyFill="1" applyBorder="1" applyAlignment="1">
      <alignment horizontal="right" vertical="top" wrapText="1"/>
    </xf>
    <xf numFmtId="165" fontId="34" fillId="2" borderId="24" xfId="0" applyNumberFormat="1" applyFont="1" applyFill="1" applyBorder="1" applyAlignment="1">
      <alignment horizontal="center" vertical="top" wrapText="1"/>
    </xf>
    <xf numFmtId="164" fontId="34" fillId="0" borderId="24" xfId="0" applyNumberFormat="1" applyFont="1" applyBorder="1" applyAlignment="1">
      <alignment horizontal="right" vertical="top" wrapText="1"/>
    </xf>
    <xf numFmtId="9" fontId="34" fillId="2" borderId="24" xfId="0" applyNumberFormat="1" applyFont="1" applyFill="1" applyBorder="1" applyAlignment="1">
      <alignment horizontal="center" vertical="top" wrapText="1"/>
    </xf>
    <xf numFmtId="0" fontId="47" fillId="7" borderId="24" xfId="1" applyFont="1" applyFill="1" applyBorder="1" applyAlignment="1">
      <alignment horizontal="center" vertical="top" wrapText="1"/>
    </xf>
    <xf numFmtId="166" fontId="34" fillId="2" borderId="24" xfId="0" applyNumberFormat="1" applyFont="1" applyFill="1" applyBorder="1" applyAlignment="1">
      <alignment horizontal="center" vertical="top" wrapText="1"/>
    </xf>
    <xf numFmtId="10" fontId="34" fillId="2" borderId="24" xfId="0" applyNumberFormat="1" applyFont="1" applyFill="1" applyBorder="1" applyAlignment="1">
      <alignment horizontal="center" vertical="top" wrapText="1"/>
    </xf>
    <xf numFmtId="0" fontId="50" fillId="2" borderId="24" xfId="0" applyFont="1" applyFill="1" applyBorder="1" applyAlignment="1">
      <alignment horizontal="center" vertical="top" wrapText="1"/>
    </xf>
    <xf numFmtId="165" fontId="34" fillId="13" borderId="24" xfId="0" applyNumberFormat="1" applyFont="1" applyFill="1" applyBorder="1" applyAlignment="1">
      <alignment horizontal="center" vertical="top" wrapText="1"/>
    </xf>
    <xf numFmtId="164" fontId="47" fillId="5" borderId="24" xfId="0" applyNumberFormat="1" applyFont="1" applyFill="1" applyBorder="1" applyAlignment="1">
      <alignment horizontal="right" vertical="top" wrapText="1"/>
    </xf>
    <xf numFmtId="9" fontId="2" fillId="2" borderId="24" xfId="0" applyNumberFormat="1" applyFont="1" applyFill="1" applyBorder="1" applyAlignment="1">
      <alignment horizontal="center" vertical="top" wrapText="1"/>
    </xf>
    <xf numFmtId="0" fontId="54" fillId="17" borderId="24" xfId="0" applyFont="1" applyFill="1" applyBorder="1" applyAlignment="1">
      <alignment horizontal="center"/>
    </xf>
    <xf numFmtId="171" fontId="54" fillId="17" borderId="24" xfId="5" applyNumberFormat="1" applyFont="1" applyFill="1" applyBorder="1" applyAlignment="1">
      <alignment horizontal="center"/>
    </xf>
    <xf numFmtId="0" fontId="55" fillId="0" borderId="0" xfId="0" applyFont="1" applyAlignment="1">
      <alignment horizontal="left"/>
    </xf>
    <xf numFmtId="167" fontId="2" fillId="0" borderId="0" xfId="2" applyNumberFormat="1" applyFont="1"/>
    <xf numFmtId="0" fontId="57" fillId="0" borderId="0" xfId="0" applyFont="1"/>
    <xf numFmtId="167" fontId="57" fillId="0" borderId="0" xfId="2" applyNumberFormat="1" applyFont="1"/>
    <xf numFmtId="0" fontId="58" fillId="0" borderId="0" xfId="0" applyFont="1"/>
    <xf numFmtId="0" fontId="59" fillId="0" borderId="0" xfId="0" applyFont="1"/>
    <xf numFmtId="0" fontId="57" fillId="13" borderId="33" xfId="0" applyFont="1" applyFill="1" applyBorder="1" applyAlignment="1">
      <alignment horizontal="center"/>
    </xf>
    <xf numFmtId="2" fontId="57" fillId="13" borderId="33" xfId="0" applyNumberFormat="1" applyFont="1" applyFill="1" applyBorder="1" applyAlignment="1">
      <alignment horizontal="center"/>
    </xf>
    <xf numFmtId="171" fontId="61" fillId="0" borderId="33" xfId="5" applyNumberFormat="1" applyFont="1" applyBorder="1"/>
    <xf numFmtId="0" fontId="60" fillId="0" borderId="33" xfId="0" applyFont="1" applyBorder="1" applyAlignment="1">
      <alignment horizontal="center" vertical="center" wrapText="1"/>
    </xf>
    <xf numFmtId="167" fontId="60" fillId="0" borderId="33" xfId="2" applyNumberFormat="1" applyFont="1" applyBorder="1" applyAlignment="1">
      <alignment horizontal="center" vertical="center" wrapText="1"/>
    </xf>
    <xf numFmtId="9" fontId="57" fillId="13" borderId="33" xfId="3" applyFont="1" applyFill="1" applyBorder="1" applyAlignment="1">
      <alignment horizontal="center"/>
    </xf>
    <xf numFmtId="171" fontId="59" fillId="0" borderId="0" xfId="0" applyNumberFormat="1" applyFont="1"/>
    <xf numFmtId="167" fontId="62" fillId="7" borderId="33" xfId="2" applyNumberFormat="1" applyFont="1" applyFill="1" applyBorder="1" applyAlignment="1">
      <alignment vertical="center" wrapText="1"/>
    </xf>
    <xf numFmtId="171" fontId="2" fillId="2" borderId="33" xfId="5" applyNumberFormat="1" applyFont="1" applyFill="1" applyBorder="1" applyAlignment="1">
      <alignment vertical="top" wrapText="1" indent="1"/>
    </xf>
    <xf numFmtId="171" fontId="7" fillId="7" borderId="33" xfId="0" applyNumberFormat="1" applyFont="1" applyFill="1" applyBorder="1" applyAlignment="1">
      <alignment horizontal="right" vertical="top" wrapText="1"/>
    </xf>
    <xf numFmtId="164" fontId="56" fillId="7" borderId="33" xfId="0" applyNumberFormat="1" applyFont="1" applyFill="1" applyBorder="1" applyAlignment="1">
      <alignment horizontal="right" vertical="top" wrapText="1"/>
    </xf>
    <xf numFmtId="164" fontId="11" fillId="7" borderId="33" xfId="0" applyNumberFormat="1" applyFont="1" applyFill="1" applyBorder="1" applyAlignment="1">
      <alignment horizontal="right" vertical="top" wrapText="1"/>
    </xf>
    <xf numFmtId="167" fontId="4" fillId="7" borderId="33" xfId="2" applyNumberFormat="1" applyFont="1" applyFill="1" applyBorder="1" applyAlignment="1">
      <alignment horizontal="center" vertical="center" wrapText="1"/>
    </xf>
    <xf numFmtId="41" fontId="64" fillId="19" borderId="0" xfId="6" applyFont="1" applyFill="1" applyAlignment="1"/>
    <xf numFmtId="41" fontId="64" fillId="19" borderId="0" xfId="6" applyFont="1" applyFill="1"/>
    <xf numFmtId="41" fontId="64" fillId="19" borderId="1" xfId="6" applyFont="1" applyFill="1" applyBorder="1"/>
    <xf numFmtId="41" fontId="66" fillId="19" borderId="1" xfId="6" applyFont="1" applyFill="1" applyBorder="1" applyAlignment="1"/>
    <xf numFmtId="41" fontId="64" fillId="19" borderId="1" xfId="6" applyFont="1" applyFill="1" applyBorder="1" applyAlignment="1"/>
    <xf numFmtId="172" fontId="64" fillId="19" borderId="1" xfId="6" applyNumberFormat="1" applyFont="1" applyFill="1" applyBorder="1"/>
    <xf numFmtId="41" fontId="66" fillId="19" borderId="1" xfId="6" applyFont="1" applyFill="1" applyBorder="1"/>
    <xf numFmtId="41" fontId="67" fillId="16" borderId="0" xfId="6" applyFont="1" applyFill="1"/>
    <xf numFmtId="41" fontId="68" fillId="16" borderId="0" xfId="6" applyFont="1" applyFill="1"/>
    <xf numFmtId="41" fontId="69" fillId="16" borderId="0" xfId="6" applyFont="1" applyFill="1"/>
    <xf numFmtId="0" fontId="70" fillId="16" borderId="0" xfId="1" applyFont="1" applyFill="1"/>
    <xf numFmtId="41" fontId="52" fillId="19" borderId="1" xfId="6" applyFont="1" applyFill="1" applyBorder="1" applyAlignment="1"/>
    <xf numFmtId="0" fontId="70" fillId="16" borderId="0" xfId="1" applyFont="1" applyFill="1" applyAlignment="1">
      <alignment vertical="center"/>
    </xf>
    <xf numFmtId="173" fontId="64" fillId="19" borderId="1" xfId="6" applyNumberFormat="1" applyFont="1" applyFill="1" applyBorder="1" applyAlignment="1"/>
    <xf numFmtId="173" fontId="64" fillId="19" borderId="0" xfId="6" applyNumberFormat="1" applyFont="1" applyFill="1"/>
    <xf numFmtId="41" fontId="1" fillId="19" borderId="0" xfId="1" applyNumberFormat="1" applyFill="1"/>
    <xf numFmtId="14" fontId="66" fillId="13" borderId="1" xfId="6" applyNumberFormat="1" applyFont="1" applyFill="1" applyBorder="1" applyAlignment="1"/>
    <xf numFmtId="14" fontId="66" fillId="13" borderId="1" xfId="6" applyNumberFormat="1" applyFont="1" applyFill="1" applyBorder="1"/>
    <xf numFmtId="0" fontId="1" fillId="0" borderId="0" xfId="1"/>
    <xf numFmtId="164" fontId="71" fillId="0" borderId="24" xfId="0" applyNumberFormat="1" applyFont="1" applyBorder="1" applyAlignment="1">
      <alignment horizontal="right" vertical="top" wrapText="1"/>
    </xf>
    <xf numFmtId="0" fontId="72" fillId="0" borderId="0" xfId="0" applyFont="1" applyAlignment="1">
      <alignment horizontal="left" vertical="center" wrapText="1" indent="1"/>
    </xf>
    <xf numFmtId="9" fontId="0" fillId="0" borderId="0" xfId="3" applyFont="1"/>
    <xf numFmtId="0" fontId="0" fillId="0" borderId="0" xfId="0" applyAlignment="1">
      <alignment horizontal="center"/>
    </xf>
    <xf numFmtId="9" fontId="74" fillId="2" borderId="24" xfId="3" applyFont="1" applyFill="1" applyBorder="1" applyAlignment="1">
      <alignment horizontal="left" vertical="top" wrapText="1" indent="1"/>
    </xf>
    <xf numFmtId="0" fontId="46" fillId="2" borderId="24" xfId="1" applyFont="1" applyFill="1" applyBorder="1" applyAlignment="1">
      <alignment vertical="top" wrapText="1"/>
    </xf>
    <xf numFmtId="0" fontId="38" fillId="7" borderId="0" xfId="0" applyFont="1" applyFill="1" applyAlignment="1">
      <alignment horizontal="center" vertical="center" wrapText="1"/>
    </xf>
    <xf numFmtId="0" fontId="40" fillId="9" borderId="0" xfId="0" applyFont="1" applyFill="1" applyAlignment="1">
      <alignment horizontal="center" vertical="center" wrapText="1"/>
    </xf>
    <xf numFmtId="0" fontId="61" fillId="20" borderId="0" xfId="0" applyFont="1" applyFill="1" applyAlignment="1">
      <alignment horizontal="center" vertical="center" wrapText="1"/>
    </xf>
    <xf numFmtId="0" fontId="38" fillId="2" borderId="0" xfId="0" applyFont="1" applyFill="1" applyAlignment="1">
      <alignment horizontal="center" vertical="top" wrapText="1"/>
    </xf>
    <xf numFmtId="9" fontId="34" fillId="2" borderId="24" xfId="3" applyFont="1" applyFill="1" applyBorder="1" applyAlignment="1">
      <alignment horizontal="center" vertical="top" wrapText="1"/>
    </xf>
    <xf numFmtId="0" fontId="42" fillId="21" borderId="24" xfId="0" applyFont="1" applyFill="1" applyBorder="1" applyAlignment="1">
      <alignment horizontal="center" vertical="top" wrapText="1"/>
    </xf>
    <xf numFmtId="0" fontId="75" fillId="13" borderId="22" xfId="0" applyFont="1" applyFill="1" applyBorder="1" applyAlignment="1">
      <alignment horizontal="center" vertical="center" wrapText="1"/>
    </xf>
    <xf numFmtId="0" fontId="76" fillId="0" borderId="0" xfId="0" applyFont="1" applyAlignment="1">
      <alignment horizontal="center"/>
    </xf>
    <xf numFmtId="174" fontId="34" fillId="0" borderId="0" xfId="0" applyNumberFormat="1" applyFont="1" applyAlignment="1">
      <alignment horizontal="center"/>
    </xf>
    <xf numFmtId="166" fontId="34" fillId="2" borderId="41" xfId="0" applyNumberFormat="1" applyFont="1" applyFill="1" applyBorder="1" applyAlignment="1">
      <alignment horizontal="center" vertical="top" wrapText="1"/>
    </xf>
    <xf numFmtId="164" fontId="34" fillId="0" borderId="41" xfId="0" applyNumberFormat="1" applyFont="1" applyBorder="1" applyAlignment="1">
      <alignment horizontal="right" vertical="top" wrapText="1"/>
    </xf>
    <xf numFmtId="9" fontId="34" fillId="2" borderId="42" xfId="0" applyNumberFormat="1" applyFont="1" applyFill="1" applyBorder="1" applyAlignment="1">
      <alignment horizontal="center" vertical="top" wrapText="1"/>
    </xf>
    <xf numFmtId="6" fontId="34" fillId="2" borderId="24" xfId="0" applyNumberFormat="1" applyFont="1" applyFill="1" applyBorder="1" applyAlignment="1">
      <alignment vertical="top" wrapText="1" indent="1"/>
    </xf>
    <xf numFmtId="0" fontId="34" fillId="2" borderId="41" xfId="0" applyFont="1" applyFill="1" applyBorder="1" applyAlignment="1">
      <alignment vertical="top" wrapText="1" indent="1"/>
    </xf>
    <xf numFmtId="9" fontId="34" fillId="2" borderId="41" xfId="3" applyFont="1" applyFill="1" applyBorder="1" applyAlignment="1">
      <alignment horizontal="center" vertical="top" wrapText="1"/>
    </xf>
    <xf numFmtId="164" fontId="77" fillId="22" borderId="26" xfId="0" applyNumberFormat="1" applyFont="1" applyFill="1" applyBorder="1" applyAlignment="1">
      <alignment vertical="top" wrapText="1" indent="1"/>
    </xf>
    <xf numFmtId="176" fontId="2" fillId="0" borderId="0" xfId="7" applyNumberFormat="1" applyFont="1"/>
    <xf numFmtId="175" fontId="2" fillId="0" borderId="0" xfId="7" applyFont="1"/>
    <xf numFmtId="10" fontId="2" fillId="0" borderId="0" xfId="3" applyNumberFormat="1" applyFont="1"/>
    <xf numFmtId="176" fontId="55" fillId="23" borderId="0" xfId="7" applyNumberFormat="1" applyFont="1" applyFill="1" applyAlignment="1">
      <alignment horizontal="center"/>
    </xf>
    <xf numFmtId="176" fontId="2" fillId="24" borderId="0" xfId="7" applyNumberFormat="1" applyFont="1" applyFill="1"/>
    <xf numFmtId="176" fontId="2" fillId="0" borderId="0" xfId="7" applyNumberFormat="1" applyFont="1" applyAlignment="1"/>
    <xf numFmtId="165" fontId="2" fillId="0" borderId="0" xfId="3" applyNumberFormat="1" applyFont="1" applyAlignment="1">
      <alignment horizontal="center"/>
    </xf>
    <xf numFmtId="172" fontId="2" fillId="0" borderId="0" xfId="6" applyNumberFormat="1" applyFont="1" applyAlignment="1">
      <alignment horizontal="center"/>
    </xf>
    <xf numFmtId="10" fontId="2" fillId="0" borderId="0" xfId="3" applyNumberFormat="1" applyFont="1" applyAlignment="1">
      <alignment horizontal="center"/>
    </xf>
    <xf numFmtId="175" fontId="2" fillId="0" borderId="0" xfId="7" applyFont="1" applyAlignment="1">
      <alignment horizontal="center"/>
    </xf>
    <xf numFmtId="176" fontId="79" fillId="0" borderId="0" xfId="7" applyNumberFormat="1" applyFont="1"/>
    <xf numFmtId="176" fontId="2" fillId="0" borderId="0" xfId="7" applyNumberFormat="1" applyFont="1" applyAlignment="1">
      <alignment horizontal="center"/>
    </xf>
    <xf numFmtId="0" fontId="84" fillId="15" borderId="43" xfId="0" applyFont="1" applyFill="1" applyBorder="1" applyAlignment="1">
      <alignment horizontal="left" vertical="center" wrapText="1" indent="2"/>
    </xf>
    <xf numFmtId="0" fontId="84" fillId="15" borderId="44" xfId="0" applyFont="1" applyFill="1" applyBorder="1" applyAlignment="1">
      <alignment horizontal="center" vertical="center" wrapText="1"/>
    </xf>
    <xf numFmtId="0" fontId="83" fillId="15" borderId="43" xfId="0" applyFont="1" applyFill="1" applyBorder="1" applyAlignment="1">
      <alignment horizontal="left" vertical="center" wrapText="1" indent="2"/>
    </xf>
    <xf numFmtId="9" fontId="83" fillId="15" borderId="44" xfId="0" applyNumberFormat="1" applyFont="1" applyFill="1" applyBorder="1" applyAlignment="1">
      <alignment horizontal="center" vertical="center" wrapText="1"/>
    </xf>
    <xf numFmtId="10" fontId="83" fillId="15" borderId="44" xfId="0" applyNumberFormat="1" applyFont="1" applyFill="1" applyBorder="1" applyAlignment="1">
      <alignment horizontal="center" vertical="center" wrapText="1"/>
    </xf>
    <xf numFmtId="0" fontId="83" fillId="15" borderId="45" xfId="0" applyFont="1" applyFill="1" applyBorder="1" applyAlignment="1">
      <alignment horizontal="left" vertical="center" wrapText="1" indent="2"/>
    </xf>
    <xf numFmtId="9" fontId="83" fillId="15" borderId="46" xfId="0" applyNumberFormat="1" applyFont="1" applyFill="1" applyBorder="1" applyAlignment="1">
      <alignment horizontal="center" vertical="center" wrapText="1"/>
    </xf>
    <xf numFmtId="176" fontId="86" fillId="0" borderId="0" xfId="7" applyNumberFormat="1" applyFont="1"/>
    <xf numFmtId="176" fontId="2" fillId="22" borderId="0" xfId="7" applyNumberFormat="1" applyFont="1" applyFill="1" applyAlignment="1">
      <alignment vertical="center" wrapText="1"/>
    </xf>
    <xf numFmtId="171" fontId="2" fillId="0" borderId="0" xfId="5" applyNumberFormat="1" applyFont="1" applyFill="1" applyBorder="1" applyAlignment="1">
      <alignment vertical="top" wrapText="1" indent="1"/>
    </xf>
    <xf numFmtId="171" fontId="2" fillId="0" borderId="0" xfId="5" applyNumberFormat="1" applyFont="1" applyFill="1" applyBorder="1" applyAlignment="1">
      <alignment horizontal="center" vertical="top" wrapText="1"/>
    </xf>
    <xf numFmtId="164" fontId="11" fillId="0" borderId="0" xfId="0" applyNumberFormat="1" applyFont="1" applyAlignment="1">
      <alignment horizontal="right" vertical="top" wrapText="1"/>
    </xf>
    <xf numFmtId="167" fontId="2" fillId="0" borderId="0" xfId="2" applyNumberFormat="1" applyFont="1" applyFill="1" applyBorder="1"/>
    <xf numFmtId="0" fontId="3" fillId="3" borderId="33" xfId="0" applyFont="1" applyFill="1" applyBorder="1" applyAlignment="1">
      <alignment horizontal="center" vertical="top" wrapText="1"/>
    </xf>
    <xf numFmtId="0" fontId="2" fillId="2" borderId="33" xfId="0" applyFont="1" applyFill="1" applyBorder="1" applyAlignment="1">
      <alignment vertical="top" wrapText="1" indent="1"/>
    </xf>
    <xf numFmtId="164" fontId="23" fillId="5" borderId="33" xfId="0" applyNumberFormat="1" applyFont="1" applyFill="1" applyBorder="1" applyAlignment="1">
      <alignment horizontal="right" vertical="top" wrapText="1"/>
    </xf>
    <xf numFmtId="0" fontId="2" fillId="2" borderId="33" xfId="0" applyFont="1" applyFill="1" applyBorder="1" applyAlignment="1">
      <alignment horizontal="center" vertical="top" wrapText="1"/>
    </xf>
    <xf numFmtId="0" fontId="7" fillId="2" borderId="33" xfId="0" applyFont="1" applyFill="1" applyBorder="1" applyAlignment="1">
      <alignment horizontal="right" vertical="top" wrapText="1"/>
    </xf>
    <xf numFmtId="164" fontId="7" fillId="7" borderId="33" xfId="0" applyNumberFormat="1" applyFont="1" applyFill="1" applyBorder="1" applyAlignment="1">
      <alignment horizontal="right" vertical="top" wrapText="1"/>
    </xf>
    <xf numFmtId="165" fontId="2" fillId="2" borderId="33" xfId="0" applyNumberFormat="1" applyFont="1" applyFill="1" applyBorder="1" applyAlignment="1">
      <alignment horizontal="center" vertical="top" wrapText="1"/>
    </xf>
    <xf numFmtId="164" fontId="2" fillId="0" borderId="33" xfId="0" applyNumberFormat="1" applyFont="1" applyBorder="1" applyAlignment="1">
      <alignment horizontal="right" vertical="top" wrapText="1"/>
    </xf>
    <xf numFmtId="9" fontId="2" fillId="2" borderId="33" xfId="0" applyNumberFormat="1" applyFont="1" applyFill="1" applyBorder="1" applyAlignment="1">
      <alignment horizontal="center" vertical="top" wrapText="1"/>
    </xf>
    <xf numFmtId="0" fontId="51" fillId="2" borderId="33" xfId="1" applyFont="1" applyFill="1" applyBorder="1" applyAlignment="1">
      <alignment vertical="top" wrapText="1"/>
    </xf>
    <xf numFmtId="0" fontId="52" fillId="7" borderId="33" xfId="1" applyFont="1" applyFill="1" applyBorder="1" applyAlignment="1">
      <alignment horizontal="center" vertical="top" wrapText="1"/>
    </xf>
    <xf numFmtId="166" fontId="2" fillId="2" borderId="33" xfId="0" applyNumberFormat="1" applyFont="1" applyFill="1" applyBorder="1" applyAlignment="1">
      <alignment horizontal="center" vertical="top" wrapText="1"/>
    </xf>
    <xf numFmtId="10" fontId="2" fillId="2" borderId="33" xfId="0" applyNumberFormat="1" applyFont="1" applyFill="1" applyBorder="1" applyAlignment="1">
      <alignment horizontal="center" vertical="top" wrapText="1"/>
    </xf>
    <xf numFmtId="171" fontId="2" fillId="0" borderId="33" xfId="5" applyNumberFormat="1" applyFont="1" applyBorder="1" applyAlignment="1">
      <alignment horizontal="right" vertical="center" wrapText="1"/>
    </xf>
    <xf numFmtId="0" fontId="5" fillId="2" borderId="33" xfId="0" applyFont="1" applyFill="1" applyBorder="1" applyAlignment="1">
      <alignment horizontal="center" vertical="top" wrapText="1"/>
    </xf>
    <xf numFmtId="165" fontId="2" fillId="13" borderId="33" xfId="0" applyNumberFormat="1" applyFont="1" applyFill="1" applyBorder="1" applyAlignment="1">
      <alignment horizontal="center" vertical="top" wrapText="1"/>
    </xf>
    <xf numFmtId="41" fontId="64" fillId="0" borderId="1" xfId="6" applyFont="1" applyFill="1" applyBorder="1"/>
    <xf numFmtId="0" fontId="50" fillId="2" borderId="24" xfId="0" applyFont="1" applyFill="1" applyBorder="1" applyAlignment="1">
      <alignment horizontal="center" vertical="center" wrapText="1"/>
    </xf>
    <xf numFmtId="167" fontId="34" fillId="0" borderId="0" xfId="2" applyNumberFormat="1" applyFont="1"/>
    <xf numFmtId="43" fontId="49" fillId="2" borderId="21" xfId="2" applyFont="1" applyFill="1" applyBorder="1" applyAlignment="1">
      <alignment vertical="top" wrapText="1"/>
    </xf>
    <xf numFmtId="3" fontId="90" fillId="2" borderId="24" xfId="1" applyNumberFormat="1" applyFont="1" applyFill="1" applyBorder="1" applyAlignment="1">
      <alignment horizontal="center" vertical="center" wrapText="1"/>
    </xf>
    <xf numFmtId="167" fontId="91" fillId="0" borderId="0" xfId="2" applyNumberFormat="1" applyFont="1"/>
    <xf numFmtId="0" fontId="92" fillId="0" borderId="0" xfId="0" applyFont="1"/>
    <xf numFmtId="0" fontId="93" fillId="0" borderId="0" xfId="0" applyFont="1"/>
    <xf numFmtId="0" fontId="94" fillId="0" borderId="0" xfId="0" applyFont="1"/>
    <xf numFmtId="167" fontId="2" fillId="0" borderId="0" xfId="2" applyNumberFormat="1" applyFont="1" applyFill="1"/>
    <xf numFmtId="171" fontId="7" fillId="0" borderId="0" xfId="0" applyNumberFormat="1" applyFont="1" applyAlignment="1">
      <alignment horizontal="right" vertical="top" wrapText="1"/>
    </xf>
    <xf numFmtId="164" fontId="2" fillId="0" borderId="0" xfId="0" applyNumberFormat="1" applyFont="1" applyAlignment="1">
      <alignment horizontal="right" vertical="center" wrapText="1"/>
    </xf>
    <xf numFmtId="167" fontId="7" fillId="0" borderId="49" xfId="2" applyNumberFormat="1" applyFont="1" applyFill="1" applyBorder="1" applyAlignment="1">
      <alignment horizontal="center" vertical="center" wrapText="1"/>
    </xf>
    <xf numFmtId="167" fontId="4" fillId="0" borderId="49" xfId="2" applyNumberFormat="1" applyFont="1" applyFill="1" applyBorder="1" applyAlignment="1">
      <alignment horizontal="center" vertical="center" wrapText="1"/>
    </xf>
    <xf numFmtId="171" fontId="2" fillId="0" borderId="49" xfId="5" applyNumberFormat="1" applyFont="1" applyFill="1" applyBorder="1" applyAlignment="1">
      <alignment vertical="top" wrapText="1" indent="1"/>
    </xf>
    <xf numFmtId="0" fontId="60" fillId="0" borderId="36" xfId="0" applyFont="1" applyBorder="1" applyAlignment="1">
      <alignment horizontal="center" vertical="center" wrapText="1"/>
    </xf>
    <xf numFmtId="0" fontId="57" fillId="13" borderId="36" xfId="0" applyFont="1" applyFill="1" applyBorder="1" applyAlignment="1">
      <alignment horizontal="center"/>
    </xf>
    <xf numFmtId="171" fontId="61" fillId="0" borderId="36" xfId="5" applyNumberFormat="1" applyFont="1" applyBorder="1"/>
    <xf numFmtId="167" fontId="98" fillId="0" borderId="0" xfId="2" applyNumberFormat="1" applyFont="1" applyFill="1" applyBorder="1"/>
    <xf numFmtId="0" fontId="95" fillId="2" borderId="36" xfId="0" applyFont="1" applyFill="1" applyBorder="1" applyAlignment="1">
      <alignment vertical="center" wrapText="1"/>
    </xf>
    <xf numFmtId="0" fontId="96" fillId="2" borderId="35" xfId="0" applyFont="1" applyFill="1" applyBorder="1" applyAlignment="1">
      <alignment horizontal="center" vertical="center" wrapText="1"/>
    </xf>
    <xf numFmtId="0" fontId="99" fillId="26" borderId="33" xfId="0" applyFont="1" applyFill="1" applyBorder="1" applyAlignment="1">
      <alignment horizontal="center" vertical="top" wrapText="1"/>
    </xf>
    <xf numFmtId="9" fontId="57" fillId="13" borderId="35" xfId="3" applyFont="1" applyFill="1" applyBorder="1" applyAlignment="1">
      <alignment horizontal="center"/>
    </xf>
    <xf numFmtId="171" fontId="61" fillId="0" borderId="51" xfId="5" applyNumberFormat="1" applyFont="1" applyBorder="1"/>
    <xf numFmtId="0" fontId="57" fillId="0" borderId="0" xfId="0" applyFont="1" applyAlignment="1">
      <alignment horizontal="center"/>
    </xf>
    <xf numFmtId="171" fontId="61" fillId="0" borderId="0" xfId="5" applyNumberFormat="1" applyFont="1" applyFill="1" applyBorder="1"/>
    <xf numFmtId="0" fontId="60" fillId="0" borderId="50" xfId="0" applyFont="1" applyBorder="1" applyAlignment="1">
      <alignment horizontal="center" vertical="center" wrapText="1"/>
    </xf>
    <xf numFmtId="0" fontId="60" fillId="0" borderId="52" xfId="0" applyFont="1" applyBorder="1" applyAlignment="1">
      <alignment horizontal="center" vertical="center" wrapText="1"/>
    </xf>
    <xf numFmtId="0" fontId="57" fillId="0" borderId="49" xfId="0" applyFont="1" applyBorder="1" applyAlignment="1">
      <alignment horizontal="center"/>
    </xf>
    <xf numFmtId="0" fontId="100" fillId="0" borderId="0" xfId="0" applyFont="1"/>
    <xf numFmtId="0" fontId="101" fillId="19" borderId="0" xfId="0" applyFont="1" applyFill="1"/>
    <xf numFmtId="0" fontId="103" fillId="19" borderId="54" xfId="0" applyFont="1" applyFill="1" applyBorder="1"/>
    <xf numFmtId="177" fontId="104" fillId="30" borderId="54" xfId="9" applyFont="1" applyFill="1" applyBorder="1" applyAlignment="1">
      <alignment horizontal="right"/>
    </xf>
    <xf numFmtId="0" fontId="105" fillId="19" borderId="0" xfId="0" applyFont="1" applyFill="1"/>
    <xf numFmtId="0" fontId="106" fillId="0" borderId="0" xfId="0" applyFont="1"/>
    <xf numFmtId="177" fontId="104" fillId="30" borderId="54" xfId="9" applyFont="1" applyFill="1" applyBorder="1" applyAlignment="1" applyProtection="1">
      <alignment horizontal="right"/>
    </xf>
    <xf numFmtId="0" fontId="101" fillId="19" borderId="0" xfId="0" applyFont="1" applyFill="1" applyAlignment="1">
      <alignment horizontal="center" vertical="center"/>
    </xf>
    <xf numFmtId="177" fontId="104" fillId="19" borderId="0" xfId="9" applyFont="1" applyFill="1" applyBorder="1" applyAlignment="1">
      <alignment horizontal="right"/>
    </xf>
    <xf numFmtId="0" fontId="107" fillId="19" borderId="0" xfId="1" applyFont="1" applyFill="1" applyBorder="1"/>
    <xf numFmtId="177" fontId="107" fillId="19" borderId="0" xfId="1" applyNumberFormat="1" applyFont="1" applyFill="1" applyBorder="1" applyAlignment="1" applyProtection="1">
      <alignment horizontal="right"/>
    </xf>
    <xf numFmtId="0" fontId="101" fillId="19" borderId="0" xfId="0" applyFont="1" applyFill="1" applyAlignment="1">
      <alignment wrapText="1"/>
    </xf>
    <xf numFmtId="0" fontId="101" fillId="19" borderId="0" xfId="0" applyFont="1" applyFill="1" applyAlignment="1">
      <alignment horizontal="center" vertical="center" wrapText="1"/>
    </xf>
    <xf numFmtId="0" fontId="108" fillId="29" borderId="55" xfId="0" applyFont="1" applyFill="1" applyBorder="1" applyAlignment="1">
      <alignment horizontal="center" vertical="center" wrapText="1"/>
    </xf>
    <xf numFmtId="0" fontId="108" fillId="29" borderId="56" xfId="0" applyFont="1" applyFill="1" applyBorder="1" applyAlignment="1">
      <alignment horizontal="center" vertical="center" wrapText="1"/>
    </xf>
    <xf numFmtId="0" fontId="108" fillId="29" borderId="57" xfId="0" applyFont="1" applyFill="1" applyBorder="1" applyAlignment="1">
      <alignment horizontal="center" vertical="center" wrapText="1"/>
    </xf>
    <xf numFmtId="0" fontId="101" fillId="19" borderId="0" xfId="0" applyFont="1" applyFill="1" applyAlignment="1">
      <alignment vertical="top" wrapText="1"/>
    </xf>
    <xf numFmtId="9" fontId="109" fillId="30" borderId="58" xfId="3" applyFont="1" applyFill="1" applyBorder="1" applyAlignment="1">
      <alignment vertical="top" wrapText="1"/>
    </xf>
    <xf numFmtId="0" fontId="110" fillId="19" borderId="59" xfId="0" applyFont="1" applyFill="1" applyBorder="1" applyAlignment="1">
      <alignment vertical="top"/>
    </xf>
    <xf numFmtId="177" fontId="110" fillId="19" borderId="59" xfId="0" applyNumberFormat="1" applyFont="1" applyFill="1" applyBorder="1" applyAlignment="1">
      <alignment vertical="top" wrapText="1"/>
    </xf>
    <xf numFmtId="0" fontId="110" fillId="19" borderId="59" xfId="0" applyFont="1" applyFill="1" applyBorder="1" applyAlignment="1">
      <alignment horizontal="center" vertical="top" wrapText="1"/>
    </xf>
    <xf numFmtId="177" fontId="101" fillId="19" borderId="59" xfId="0" applyNumberFormat="1" applyFont="1" applyFill="1" applyBorder="1" applyAlignment="1">
      <alignment vertical="top" wrapText="1"/>
    </xf>
    <xf numFmtId="177" fontId="101" fillId="19" borderId="60" xfId="0" applyNumberFormat="1" applyFont="1" applyFill="1" applyBorder="1" applyAlignment="1">
      <alignment vertical="top" wrapText="1"/>
    </xf>
    <xf numFmtId="0" fontId="110" fillId="31" borderId="59" xfId="0" applyFont="1" applyFill="1" applyBorder="1" applyAlignment="1">
      <alignment horizontal="center" vertical="top" wrapText="1"/>
    </xf>
    <xf numFmtId="177" fontId="101" fillId="31" borderId="59" xfId="0" applyNumberFormat="1" applyFont="1" applyFill="1" applyBorder="1" applyAlignment="1">
      <alignment vertical="top" wrapText="1"/>
    </xf>
    <xf numFmtId="0" fontId="101" fillId="31" borderId="60" xfId="0" applyFont="1" applyFill="1" applyBorder="1" applyAlignment="1">
      <alignment vertical="top" wrapText="1"/>
    </xf>
    <xf numFmtId="0" fontId="110" fillId="31" borderId="59" xfId="0" applyFont="1" applyFill="1" applyBorder="1" applyAlignment="1">
      <alignment vertical="top"/>
    </xf>
    <xf numFmtId="177" fontId="110" fillId="31" borderId="59" xfId="0" applyNumberFormat="1" applyFont="1" applyFill="1" applyBorder="1" applyAlignment="1">
      <alignment vertical="top" wrapText="1"/>
    </xf>
    <xf numFmtId="0" fontId="101" fillId="19" borderId="60" xfId="0" applyFont="1" applyFill="1" applyBorder="1" applyAlignment="1">
      <alignment vertical="top" wrapText="1"/>
    </xf>
    <xf numFmtId="9" fontId="109" fillId="30" borderId="61" xfId="3" applyFont="1" applyFill="1" applyBorder="1" applyAlignment="1">
      <alignment vertical="top" wrapText="1"/>
    </xf>
    <xf numFmtId="0" fontId="110" fillId="19" borderId="62" xfId="0" applyFont="1" applyFill="1" applyBorder="1" applyAlignment="1">
      <alignment vertical="top"/>
    </xf>
    <xf numFmtId="177" fontId="110" fillId="19" borderId="62" xfId="0" applyNumberFormat="1" applyFont="1" applyFill="1" applyBorder="1" applyAlignment="1">
      <alignment vertical="top" wrapText="1"/>
    </xf>
    <xf numFmtId="0" fontId="110" fillId="19" borderId="62" xfId="0" applyFont="1" applyFill="1" applyBorder="1" applyAlignment="1">
      <alignment horizontal="center" vertical="top" wrapText="1"/>
    </xf>
    <xf numFmtId="177" fontId="101" fillId="19" borderId="62" xfId="0" applyNumberFormat="1" applyFont="1" applyFill="1" applyBorder="1" applyAlignment="1">
      <alignment vertical="top" wrapText="1"/>
    </xf>
    <xf numFmtId="0" fontId="101" fillId="19" borderId="63" xfId="0" applyFont="1" applyFill="1" applyBorder="1" applyAlignment="1">
      <alignment vertical="top" wrapText="1"/>
    </xf>
    <xf numFmtId="177" fontId="101" fillId="19" borderId="0" xfId="0" applyNumberFormat="1" applyFont="1" applyFill="1" applyAlignment="1">
      <alignment vertical="top" wrapText="1"/>
    </xf>
    <xf numFmtId="0" fontId="104" fillId="19" borderId="0" xfId="0" applyFont="1" applyFill="1" applyAlignment="1">
      <alignment vertical="top" wrapText="1"/>
    </xf>
    <xf numFmtId="0" fontId="104" fillId="19" borderId="0" xfId="0" applyFont="1" applyFill="1"/>
    <xf numFmtId="177" fontId="104" fillId="19" borderId="0" xfId="9" applyFont="1" applyFill="1" applyBorder="1" applyAlignment="1" applyProtection="1">
      <alignment horizontal="right"/>
    </xf>
    <xf numFmtId="0" fontId="104" fillId="19" borderId="0" xfId="0" applyFont="1" applyFill="1" applyAlignment="1">
      <alignment horizontal="center" vertical="center"/>
    </xf>
    <xf numFmtId="0" fontId="112" fillId="19" borderId="0" xfId="0" applyFont="1" applyFill="1"/>
    <xf numFmtId="0" fontId="0" fillId="19" borderId="0" xfId="0" applyFill="1"/>
    <xf numFmtId="0" fontId="113" fillId="28" borderId="0" xfId="0" applyFont="1" applyFill="1" applyAlignment="1">
      <alignment vertical="center"/>
    </xf>
    <xf numFmtId="0" fontId="114" fillId="28" borderId="0" xfId="0" applyFont="1" applyFill="1" applyAlignment="1">
      <alignment vertical="center"/>
    </xf>
    <xf numFmtId="0" fontId="109" fillId="25" borderId="59" xfId="0" applyFont="1" applyFill="1" applyBorder="1" applyAlignment="1">
      <alignment horizontal="center" vertical="top"/>
    </xf>
    <xf numFmtId="10" fontId="115" fillId="13" borderId="11" xfId="3" applyNumberFormat="1" applyFont="1" applyFill="1" applyBorder="1" applyAlignment="1">
      <alignment horizontal="center" vertical="center" wrapText="1"/>
    </xf>
    <xf numFmtId="171" fontId="2" fillId="0" borderId="64" xfId="5" applyNumberFormat="1" applyFont="1" applyFill="1" applyBorder="1" applyAlignment="1">
      <alignment vertical="top" wrapText="1" indent="1"/>
    </xf>
    <xf numFmtId="164" fontId="77" fillId="22" borderId="24" xfId="0" applyNumberFormat="1" applyFont="1" applyFill="1" applyBorder="1" applyAlignment="1">
      <alignment vertical="top" wrapText="1" indent="1"/>
    </xf>
    <xf numFmtId="0" fontId="116" fillId="32" borderId="24" xfId="0" applyFont="1" applyFill="1" applyBorder="1" applyAlignment="1">
      <alignment vertical="top" wrapText="1" indent="1"/>
    </xf>
    <xf numFmtId="9" fontId="116" fillId="32" borderId="24" xfId="3" applyFont="1" applyFill="1" applyBorder="1" applyAlignment="1">
      <alignment horizontal="center" vertical="top" wrapText="1"/>
    </xf>
    <xf numFmtId="6" fontId="116" fillId="32" borderId="24" xfId="0" applyNumberFormat="1" applyFont="1" applyFill="1" applyBorder="1" applyAlignment="1">
      <alignment vertical="top" wrapText="1" indent="1"/>
    </xf>
    <xf numFmtId="0" fontId="77" fillId="22" borderId="24" xfId="0" applyFont="1" applyFill="1" applyBorder="1" applyAlignment="1">
      <alignment vertical="top" wrapText="1"/>
    </xf>
    <xf numFmtId="9" fontId="77" fillId="22" borderId="24" xfId="0" applyNumberFormat="1" applyFont="1" applyFill="1" applyBorder="1" applyAlignment="1">
      <alignment horizontal="center" vertical="top" wrapText="1"/>
    </xf>
    <xf numFmtId="0" fontId="57" fillId="0" borderId="24" xfId="0" applyFont="1" applyBorder="1"/>
    <xf numFmtId="165" fontId="116" fillId="18" borderId="24" xfId="3" applyNumberFormat="1" applyFont="1" applyFill="1" applyBorder="1" applyAlignment="1">
      <alignment horizontal="center" vertical="top" wrapText="1"/>
    </xf>
    <xf numFmtId="6" fontId="116" fillId="18" borderId="24" xfId="0" applyNumberFormat="1" applyFont="1" applyFill="1" applyBorder="1" applyAlignment="1">
      <alignment vertical="top" wrapText="1" indent="1"/>
    </xf>
    <xf numFmtId="171" fontId="2" fillId="0" borderId="24" xfId="5" applyNumberFormat="1" applyFont="1" applyFill="1" applyBorder="1" applyAlignment="1">
      <alignment vertical="top" wrapText="1" indent="1"/>
    </xf>
    <xf numFmtId="0" fontId="116" fillId="0" borderId="41" xfId="0" applyFont="1" applyBorder="1" applyAlignment="1">
      <alignment vertical="top" wrapText="1" indent="1"/>
    </xf>
    <xf numFmtId="166" fontId="116" fillId="0" borderId="41" xfId="3" applyNumberFormat="1" applyFont="1" applyFill="1" applyBorder="1" applyAlignment="1">
      <alignment horizontal="center" vertical="top" wrapText="1"/>
    </xf>
    <xf numFmtId="6" fontId="116" fillId="0" borderId="41" xfId="0" applyNumberFormat="1" applyFont="1" applyBorder="1" applyAlignment="1">
      <alignment vertical="top" wrapText="1" indent="1"/>
    </xf>
    <xf numFmtId="10" fontId="77" fillId="33" borderId="24" xfId="0" applyNumberFormat="1" applyFont="1" applyFill="1" applyBorder="1" applyAlignment="1">
      <alignment horizontal="center" vertical="top" wrapText="1"/>
    </xf>
    <xf numFmtId="164" fontId="77" fillId="33" borderId="24" xfId="0" applyNumberFormat="1" applyFont="1" applyFill="1" applyBorder="1" applyAlignment="1">
      <alignment vertical="top" wrapText="1" indent="1"/>
    </xf>
    <xf numFmtId="10" fontId="77" fillId="17" borderId="24" xfId="0" applyNumberFormat="1" applyFont="1" applyFill="1" applyBorder="1" applyAlignment="1">
      <alignment horizontal="center" vertical="top" wrapText="1"/>
    </xf>
    <xf numFmtId="164" fontId="77" fillId="17" borderId="24" xfId="0" applyNumberFormat="1" applyFont="1" applyFill="1" applyBorder="1" applyAlignment="1">
      <alignment vertical="top" wrapText="1" indent="1"/>
    </xf>
    <xf numFmtId="165" fontId="116" fillId="23" borderId="24" xfId="3" applyNumberFormat="1" applyFont="1" applyFill="1" applyBorder="1" applyAlignment="1">
      <alignment horizontal="center" vertical="top" wrapText="1"/>
    </xf>
    <xf numFmtId="6" fontId="116" fillId="23" borderId="24" xfId="0" applyNumberFormat="1" applyFont="1" applyFill="1" applyBorder="1" applyAlignment="1">
      <alignment vertical="top" wrapText="1" indent="1"/>
    </xf>
    <xf numFmtId="166" fontId="116" fillId="23" borderId="24" xfId="3" applyNumberFormat="1" applyFont="1" applyFill="1" applyBorder="1" applyAlignment="1">
      <alignment horizontal="center" vertical="top" wrapText="1"/>
    </xf>
    <xf numFmtId="167" fontId="1" fillId="0" borderId="0" xfId="1" applyNumberFormat="1" applyFill="1" applyBorder="1"/>
    <xf numFmtId="0" fontId="118" fillId="0" borderId="0" xfId="0" applyFont="1"/>
    <xf numFmtId="0" fontId="119" fillId="0" borderId="0" xfId="0" applyFont="1"/>
    <xf numFmtId="0" fontId="51" fillId="2" borderId="33" xfId="1" applyFont="1" applyFill="1" applyBorder="1" applyAlignment="1">
      <alignment vertical="center" wrapText="1"/>
    </xf>
    <xf numFmtId="0" fontId="51" fillId="2" borderId="33" xfId="1" applyFont="1" applyFill="1" applyBorder="1" applyAlignment="1">
      <alignment horizontal="left" vertical="top" wrapText="1"/>
    </xf>
    <xf numFmtId="0" fontId="6" fillId="6" borderId="33" xfId="0" applyFont="1" applyFill="1" applyBorder="1" applyAlignment="1">
      <alignment horizontal="center" vertical="center" wrapText="1"/>
    </xf>
    <xf numFmtId="164" fontId="2" fillId="0" borderId="33" xfId="0" applyNumberFormat="1" applyFont="1" applyBorder="1" applyAlignment="1">
      <alignment horizontal="right" vertical="center" wrapText="1"/>
    </xf>
    <xf numFmtId="0" fontId="11" fillId="7" borderId="33" xfId="0" applyFont="1" applyFill="1" applyBorder="1" applyAlignment="1">
      <alignment horizontal="center" vertical="top" wrapText="1"/>
    </xf>
    <xf numFmtId="0" fontId="22" fillId="11" borderId="0" xfId="0" applyFont="1" applyFill="1" applyAlignment="1">
      <alignment horizontal="center"/>
    </xf>
    <xf numFmtId="0" fontId="3" fillId="3" borderId="33" xfId="0" applyFont="1" applyFill="1" applyBorder="1" applyAlignment="1">
      <alignment horizontal="center" vertical="top" wrapText="1"/>
    </xf>
    <xf numFmtId="0" fontId="7" fillId="2" borderId="33" xfId="1" applyFont="1" applyFill="1" applyBorder="1" applyAlignment="1">
      <alignment horizontal="right" vertical="top" wrapText="1"/>
    </xf>
    <xf numFmtId="0" fontId="51" fillId="16" borderId="33" xfId="1" applyFont="1" applyFill="1" applyBorder="1" applyAlignment="1">
      <alignment horizontal="left" vertical="top" wrapText="1"/>
    </xf>
    <xf numFmtId="0" fontId="53" fillId="2" borderId="33" xfId="1" applyFont="1" applyFill="1" applyBorder="1" applyAlignment="1">
      <alignment horizontal="left" vertical="top" wrapText="1"/>
    </xf>
    <xf numFmtId="171" fontId="2" fillId="2" borderId="33" xfId="5" applyNumberFormat="1" applyFont="1" applyFill="1" applyBorder="1" applyAlignment="1">
      <alignment horizontal="center" vertical="top" wrapText="1"/>
    </xf>
    <xf numFmtId="9" fontId="7" fillId="18" borderId="36" xfId="0" applyNumberFormat="1" applyFont="1" applyFill="1" applyBorder="1" applyAlignment="1">
      <alignment horizontal="center" vertical="top" wrapText="1"/>
    </xf>
    <xf numFmtId="9" fontId="7" fillId="18" borderId="33" xfId="0" applyNumberFormat="1" applyFont="1" applyFill="1" applyBorder="1" applyAlignment="1">
      <alignment horizontal="center" vertical="top" wrapText="1"/>
    </xf>
    <xf numFmtId="9" fontId="7" fillId="5" borderId="33" xfId="0" applyNumberFormat="1" applyFont="1" applyFill="1" applyBorder="1" applyAlignment="1">
      <alignment horizontal="center" vertical="top" wrapText="1"/>
    </xf>
    <xf numFmtId="9" fontId="7" fillId="5" borderId="35" xfId="0" applyNumberFormat="1" applyFont="1" applyFill="1" applyBorder="1" applyAlignment="1">
      <alignment horizontal="center" vertical="top" wrapText="1"/>
    </xf>
    <xf numFmtId="0" fontId="57" fillId="0" borderId="0" xfId="0" applyFont="1" applyAlignment="1">
      <alignment horizontal="center"/>
    </xf>
    <xf numFmtId="167" fontId="7" fillId="7" borderId="33" xfId="2" applyNumberFormat="1" applyFont="1" applyFill="1" applyBorder="1" applyAlignment="1">
      <alignment horizontal="center" vertical="center" wrapText="1"/>
    </xf>
    <xf numFmtId="0" fontId="87" fillId="32" borderId="24" xfId="0" applyFont="1" applyFill="1" applyBorder="1" applyAlignment="1">
      <alignment horizontal="center" vertical="top" wrapText="1"/>
    </xf>
    <xf numFmtId="0" fontId="97" fillId="25" borderId="48" xfId="0" applyFont="1" applyFill="1" applyBorder="1" applyAlignment="1">
      <alignment horizontal="center" vertical="center" textRotation="90" wrapText="1"/>
    </xf>
    <xf numFmtId="0" fontId="97" fillId="25" borderId="50" xfId="0" applyFont="1" applyFill="1" applyBorder="1" applyAlignment="1">
      <alignment horizontal="center" vertical="center" textRotation="90" wrapText="1"/>
    </xf>
    <xf numFmtId="0" fontId="97" fillId="11" borderId="48" xfId="0" applyFont="1" applyFill="1" applyBorder="1" applyAlignment="1">
      <alignment horizontal="center" vertical="center" textRotation="90" wrapText="1"/>
    </xf>
    <xf numFmtId="0" fontId="97" fillId="11" borderId="50" xfId="0" applyFont="1" applyFill="1" applyBorder="1" applyAlignment="1">
      <alignment horizontal="center" vertical="center" textRotation="90" wrapText="1"/>
    </xf>
    <xf numFmtId="9" fontId="7" fillId="21" borderId="36" xfId="0" applyNumberFormat="1" applyFont="1" applyFill="1" applyBorder="1" applyAlignment="1">
      <alignment horizontal="center" vertical="top" wrapText="1"/>
    </xf>
    <xf numFmtId="9" fontId="7" fillId="21" borderId="33" xfId="0" applyNumberFormat="1" applyFont="1" applyFill="1" applyBorder="1" applyAlignment="1">
      <alignment horizontal="center" vertical="top" wrapText="1"/>
    </xf>
    <xf numFmtId="9" fontId="7" fillId="27" borderId="33" xfId="0" applyNumberFormat="1" applyFont="1" applyFill="1" applyBorder="1" applyAlignment="1">
      <alignment horizontal="center" vertical="top" wrapText="1"/>
    </xf>
    <xf numFmtId="9" fontId="7" fillId="27" borderId="35" xfId="0" applyNumberFormat="1" applyFont="1" applyFill="1" applyBorder="1" applyAlignment="1">
      <alignment horizontal="center" vertical="top" wrapText="1"/>
    </xf>
    <xf numFmtId="0" fontId="87" fillId="17" borderId="21" xfId="0" applyFont="1" applyFill="1" applyBorder="1" applyAlignment="1">
      <alignment horizontal="center" vertical="top" wrapText="1"/>
    </xf>
    <xf numFmtId="0" fontId="87" fillId="17" borderId="26" xfId="0" applyFont="1" applyFill="1" applyBorder="1" applyAlignment="1">
      <alignment horizontal="center" vertical="top" wrapText="1"/>
    </xf>
    <xf numFmtId="0" fontId="117" fillId="33" borderId="21" xfId="0" applyFont="1" applyFill="1" applyBorder="1" applyAlignment="1">
      <alignment horizontal="center"/>
    </xf>
    <xf numFmtId="0" fontId="117" fillId="33" borderId="26" xfId="0" applyFont="1" applyFill="1" applyBorder="1" applyAlignment="1">
      <alignment horizontal="center"/>
    </xf>
    <xf numFmtId="0" fontId="38" fillId="2" borderId="22" xfId="0" applyFont="1" applyFill="1" applyBorder="1" applyAlignment="1">
      <alignment horizontal="center" vertical="top" wrapText="1"/>
    </xf>
    <xf numFmtId="0" fontId="77" fillId="22" borderId="21" xfId="0" applyFont="1" applyFill="1" applyBorder="1" applyAlignment="1">
      <alignment horizontal="center" vertical="top" wrapText="1"/>
    </xf>
    <xf numFmtId="0" fontId="77" fillId="22" borderId="26" xfId="0" applyFont="1" applyFill="1" applyBorder="1" applyAlignment="1">
      <alignment horizontal="center" vertical="top" wrapText="1"/>
    </xf>
    <xf numFmtId="0" fontId="43" fillId="2" borderId="21" xfId="1" applyFont="1" applyFill="1" applyBorder="1" applyAlignment="1">
      <alignment horizontal="left" vertical="top" wrapText="1"/>
    </xf>
    <xf numFmtId="0" fontId="43" fillId="2" borderId="26" xfId="1" applyFont="1" applyFill="1" applyBorder="1" applyAlignment="1">
      <alignment horizontal="left" vertical="top" wrapText="1"/>
    </xf>
    <xf numFmtId="0" fontId="46" fillId="2" borderId="21" xfId="1" applyFont="1" applyFill="1" applyBorder="1" applyAlignment="1">
      <alignment horizontal="left" vertical="top" wrapText="1"/>
    </xf>
    <xf numFmtId="0" fontId="46" fillId="2" borderId="26" xfId="1" applyFont="1" applyFill="1" applyBorder="1" applyAlignment="1">
      <alignment horizontal="left" vertical="top" wrapText="1"/>
    </xf>
    <xf numFmtId="0" fontId="38" fillId="2" borderId="21" xfId="1" applyFont="1" applyFill="1" applyBorder="1" applyAlignment="1">
      <alignment horizontal="left" vertical="top" wrapText="1"/>
    </xf>
    <xf numFmtId="0" fontId="38" fillId="2" borderId="26" xfId="1" applyFont="1" applyFill="1" applyBorder="1" applyAlignment="1">
      <alignment horizontal="left" vertical="top" wrapText="1"/>
    </xf>
    <xf numFmtId="0" fontId="46" fillId="5" borderId="21" xfId="1" applyFont="1" applyFill="1" applyBorder="1" applyAlignment="1">
      <alignment horizontal="left" vertical="top" wrapText="1"/>
    </xf>
    <xf numFmtId="0" fontId="46" fillId="5" borderId="26" xfId="1" applyFont="1" applyFill="1" applyBorder="1" applyAlignment="1">
      <alignment horizontal="left" vertical="top" wrapText="1"/>
    </xf>
    <xf numFmtId="0" fontId="47" fillId="4" borderId="24" xfId="0" applyFont="1" applyFill="1" applyBorder="1" applyAlignment="1">
      <alignment horizontal="center" vertical="top" wrapText="1"/>
    </xf>
    <xf numFmtId="0" fontId="41" fillId="6" borderId="0" xfId="0" applyFont="1" applyFill="1" applyAlignment="1">
      <alignment horizontal="center"/>
    </xf>
    <xf numFmtId="0" fontId="41" fillId="0" borderId="22" xfId="0" applyFont="1" applyBorder="1" applyAlignment="1">
      <alignment horizontal="center" vertical="center" wrapText="1"/>
    </xf>
    <xf numFmtId="0" fontId="42" fillId="3" borderId="24" xfId="0" applyFont="1" applyFill="1" applyBorder="1" applyAlignment="1">
      <alignment horizontal="center" vertical="top" wrapText="1"/>
    </xf>
    <xf numFmtId="9" fontId="34" fillId="2" borderId="24" xfId="0" applyNumberFormat="1" applyFont="1" applyFill="1" applyBorder="1" applyAlignment="1">
      <alignment horizontal="center" vertical="top" wrapText="1"/>
    </xf>
    <xf numFmtId="164" fontId="34" fillId="0" borderId="24" xfId="0" applyNumberFormat="1" applyFont="1" applyBorder="1" applyAlignment="1">
      <alignment horizontal="right" vertical="center" wrapText="1"/>
    </xf>
    <xf numFmtId="0" fontId="49" fillId="2" borderId="21" xfId="1" applyFont="1" applyFill="1" applyBorder="1" applyAlignment="1">
      <alignment horizontal="left" vertical="top" wrapText="1"/>
    </xf>
    <xf numFmtId="0" fontId="49" fillId="2" borderId="26" xfId="1" applyFont="1" applyFill="1" applyBorder="1" applyAlignment="1">
      <alignment horizontal="left" vertical="top" wrapText="1"/>
    </xf>
    <xf numFmtId="0" fontId="44" fillId="2" borderId="27" xfId="1" applyFont="1" applyFill="1" applyBorder="1" applyAlignment="1">
      <alignment horizontal="left" vertical="center" wrapText="1"/>
    </xf>
    <xf numFmtId="0" fontId="44" fillId="2" borderId="28" xfId="1" applyFont="1" applyFill="1" applyBorder="1" applyAlignment="1">
      <alignment horizontal="left" vertical="center" wrapText="1"/>
    </xf>
    <xf numFmtId="0" fontId="44" fillId="2" borderId="23" xfId="1" applyFont="1" applyFill="1" applyBorder="1" applyAlignment="1">
      <alignment horizontal="left" vertical="center" wrapText="1"/>
    </xf>
    <xf numFmtId="0" fontId="44" fillId="2" borderId="29" xfId="1" applyFont="1" applyFill="1" applyBorder="1" applyAlignment="1">
      <alignment horizontal="left" vertical="center" wrapText="1"/>
    </xf>
    <xf numFmtId="0" fontId="46" fillId="2" borderId="32" xfId="1" applyFont="1" applyFill="1" applyBorder="1" applyAlignment="1">
      <alignment horizontal="left" vertical="top" wrapText="1"/>
    </xf>
    <xf numFmtId="0" fontId="44" fillId="2" borderId="47" xfId="1" applyFont="1" applyFill="1" applyBorder="1" applyAlignment="1">
      <alignment horizontal="left" vertical="center" wrapText="1"/>
    </xf>
    <xf numFmtId="0" fontId="44" fillId="2" borderId="22" xfId="1" applyFont="1" applyFill="1" applyBorder="1" applyAlignment="1">
      <alignment horizontal="left" vertical="center" wrapText="1"/>
    </xf>
    <xf numFmtId="0" fontId="88" fillId="8" borderId="0" xfId="0" applyFont="1" applyFill="1" applyAlignment="1">
      <alignment horizontal="left"/>
    </xf>
    <xf numFmtId="0" fontId="37" fillId="7" borderId="0" xfId="0" applyFont="1" applyFill="1" applyAlignment="1">
      <alignment horizontal="center"/>
    </xf>
    <xf numFmtId="0" fontId="44" fillId="2" borderId="21" xfId="1" applyFont="1" applyFill="1" applyBorder="1" applyAlignment="1">
      <alignment horizontal="center" vertical="top" wrapText="1"/>
    </xf>
    <xf numFmtId="0" fontId="44" fillId="2" borderId="32" xfId="1" applyFont="1" applyFill="1" applyBorder="1" applyAlignment="1">
      <alignment horizontal="center" vertical="top" wrapText="1"/>
    </xf>
    <xf numFmtId="0" fontId="44" fillId="2" borderId="26" xfId="1" applyFont="1" applyFill="1" applyBorder="1" applyAlignment="1">
      <alignment horizontal="center" vertical="top" wrapText="1"/>
    </xf>
    <xf numFmtId="0" fontId="43" fillId="2" borderId="32" xfId="1" applyFont="1" applyFill="1" applyBorder="1" applyAlignment="1">
      <alignment horizontal="left" vertical="top" wrapText="1"/>
    </xf>
    <xf numFmtId="41" fontId="43" fillId="2" borderId="21" xfId="1" applyNumberFormat="1" applyFont="1" applyFill="1" applyBorder="1" applyAlignment="1">
      <alignment horizontal="left" vertical="top" wrapText="1"/>
    </xf>
    <xf numFmtId="41" fontId="43" fillId="2" borderId="32" xfId="1" applyNumberFormat="1" applyFont="1" applyFill="1" applyBorder="1" applyAlignment="1">
      <alignment horizontal="left" vertical="top" wrapText="1"/>
    </xf>
    <xf numFmtId="41" fontId="43" fillId="2" borderId="26" xfId="1" applyNumberFormat="1" applyFont="1" applyFill="1" applyBorder="1" applyAlignment="1">
      <alignment horizontal="left" vertical="top" wrapText="1"/>
    </xf>
    <xf numFmtId="0" fontId="46" fillId="5" borderId="21" xfId="1" applyFont="1" applyFill="1" applyBorder="1" applyAlignment="1">
      <alignment horizontal="center" vertical="top" wrapText="1"/>
    </xf>
    <xf numFmtId="0" fontId="46" fillId="5" borderId="26" xfId="1" applyFont="1" applyFill="1" applyBorder="1" applyAlignment="1">
      <alignment horizontal="center" vertical="top" wrapText="1"/>
    </xf>
    <xf numFmtId="0" fontId="89" fillId="2" borderId="21" xfId="1" applyFont="1" applyFill="1" applyBorder="1" applyAlignment="1">
      <alignment horizontal="left" vertical="top" wrapText="1"/>
    </xf>
    <xf numFmtId="0" fontId="89" fillId="2" borderId="32" xfId="1" applyFont="1" applyFill="1" applyBorder="1" applyAlignment="1">
      <alignment horizontal="left" vertical="top" wrapText="1"/>
    </xf>
    <xf numFmtId="0" fontId="89" fillId="2" borderId="26" xfId="1" applyFont="1" applyFill="1" applyBorder="1" applyAlignment="1">
      <alignment horizontal="left" vertical="top" wrapText="1"/>
    </xf>
    <xf numFmtId="164" fontId="34" fillId="0" borderId="21" xfId="0" applyNumberFormat="1" applyFont="1" applyBorder="1" applyAlignment="1">
      <alignment horizontal="center" vertical="top" wrapText="1"/>
    </xf>
    <xf numFmtId="164" fontId="34" fillId="0" borderId="26" xfId="0" applyNumberFormat="1" applyFont="1" applyBorder="1" applyAlignment="1">
      <alignment horizontal="center" vertical="top" wrapText="1"/>
    </xf>
    <xf numFmtId="0" fontId="38" fillId="4" borderId="21" xfId="1" applyFont="1" applyFill="1" applyBorder="1" applyAlignment="1">
      <alignment horizontal="center" vertical="top" wrapText="1"/>
    </xf>
    <xf numFmtId="0" fontId="38" fillId="4" borderId="32" xfId="1" applyFont="1" applyFill="1" applyBorder="1" applyAlignment="1">
      <alignment horizontal="center" vertical="top" wrapText="1"/>
    </xf>
    <xf numFmtId="0" fontId="38" fillId="4" borderId="26" xfId="1" applyFont="1" applyFill="1" applyBorder="1" applyAlignment="1">
      <alignment horizontal="center" vertical="top" wrapText="1"/>
    </xf>
    <xf numFmtId="41" fontId="65" fillId="10" borderId="30" xfId="6" applyFont="1" applyFill="1" applyBorder="1" applyAlignment="1">
      <alignment horizontal="center"/>
    </xf>
    <xf numFmtId="41" fontId="65" fillId="10" borderId="31" xfId="6" applyFont="1" applyFill="1" applyBorder="1" applyAlignment="1">
      <alignment horizontal="center"/>
    </xf>
    <xf numFmtId="41" fontId="65" fillId="10" borderId="1" xfId="6" applyFont="1" applyFill="1" applyBorder="1" applyAlignment="1">
      <alignment horizontal="center"/>
    </xf>
    <xf numFmtId="41" fontId="63" fillId="16" borderId="2" xfId="6" applyFont="1" applyFill="1" applyBorder="1" applyAlignment="1">
      <alignment horizontal="center" vertical="center" wrapText="1"/>
    </xf>
    <xf numFmtId="41" fontId="63" fillId="16" borderId="25" xfId="6" applyFont="1" applyFill="1" applyBorder="1" applyAlignment="1">
      <alignment horizontal="center" vertical="center"/>
    </xf>
    <xf numFmtId="41" fontId="63" fillId="16" borderId="37" xfId="6" applyFont="1" applyFill="1" applyBorder="1" applyAlignment="1">
      <alignment horizontal="center" vertical="center"/>
    </xf>
    <xf numFmtId="41" fontId="63" fillId="16" borderId="0" xfId="6" applyFont="1" applyFill="1" applyBorder="1" applyAlignment="1">
      <alignment horizontal="center" vertical="center"/>
    </xf>
    <xf numFmtId="41" fontId="63" fillId="16" borderId="39" xfId="6" applyFont="1" applyFill="1" applyBorder="1" applyAlignment="1">
      <alignment horizontal="center" vertical="center"/>
    </xf>
    <xf numFmtId="41" fontId="63" fillId="16" borderId="4" xfId="6" applyFont="1" applyFill="1" applyBorder="1" applyAlignment="1">
      <alignment horizontal="center" vertical="center"/>
    </xf>
    <xf numFmtId="41" fontId="64" fillId="16" borderId="25" xfId="6" applyFont="1" applyFill="1" applyBorder="1" applyAlignment="1">
      <alignment horizontal="center"/>
    </xf>
    <xf numFmtId="41" fontId="64" fillId="16" borderId="3" xfId="6" applyFont="1" applyFill="1" applyBorder="1" applyAlignment="1">
      <alignment horizontal="center"/>
    </xf>
    <xf numFmtId="41" fontId="64" fillId="16" borderId="0" xfId="6" applyFont="1" applyFill="1" applyBorder="1" applyAlignment="1">
      <alignment horizontal="center"/>
    </xf>
    <xf numFmtId="41" fontId="64" fillId="16" borderId="38" xfId="6" applyFont="1" applyFill="1" applyBorder="1" applyAlignment="1">
      <alignment horizontal="center"/>
    </xf>
    <xf numFmtId="41" fontId="64" fillId="16" borderId="4" xfId="6" applyFont="1" applyFill="1" applyBorder="1" applyAlignment="1">
      <alignment horizontal="center"/>
    </xf>
    <xf numFmtId="41" fontId="64" fillId="16" borderId="40" xfId="6" applyFont="1" applyFill="1" applyBorder="1" applyAlignment="1">
      <alignment horizontal="center"/>
    </xf>
    <xf numFmtId="41" fontId="65" fillId="10" borderId="34" xfId="6" applyFont="1" applyFill="1" applyBorder="1" applyAlignment="1">
      <alignment horizontal="center"/>
    </xf>
    <xf numFmtId="41" fontId="65" fillId="10" borderId="1" xfId="6" applyFont="1" applyFill="1" applyBorder="1" applyAlignment="1">
      <alignment horizontal="center" vertical="center" wrapText="1"/>
    </xf>
    <xf numFmtId="0" fontId="102" fillId="29" borderId="53" xfId="1" applyFont="1" applyFill="1" applyBorder="1" applyAlignment="1">
      <alignment horizontal="center" vertical="center"/>
    </xf>
    <xf numFmtId="0" fontId="103" fillId="28" borderId="0" xfId="0" applyFont="1" applyFill="1" applyAlignment="1">
      <alignment horizontal="center"/>
    </xf>
    <xf numFmtId="0" fontId="105" fillId="19" borderId="0" xfId="0" applyFont="1" applyFill="1" applyAlignment="1">
      <alignment horizontal="center" vertical="center" wrapText="1"/>
    </xf>
    <xf numFmtId="0" fontId="111" fillId="29" borderId="53" xfId="1" applyFont="1" applyFill="1" applyBorder="1" applyAlignment="1">
      <alignment horizontal="center" vertical="center"/>
    </xf>
    <xf numFmtId="0" fontId="112" fillId="19" borderId="0" xfId="0" applyFont="1" applyFill="1" applyAlignment="1">
      <alignment horizontal="center" vertical="center" wrapText="1"/>
    </xf>
    <xf numFmtId="0" fontId="24" fillId="0" borderId="0" xfId="0" applyFont="1" applyAlignment="1">
      <alignment horizontal="left" vertical="center" wrapText="1"/>
    </xf>
    <xf numFmtId="0" fontId="0" fillId="0" borderId="4" xfId="0" applyBorder="1" applyAlignment="1">
      <alignment horizontal="center" vertical="center" wrapText="1"/>
    </xf>
    <xf numFmtId="0" fontId="21" fillId="0" borderId="0" xfId="0" applyFont="1" applyAlignment="1">
      <alignment horizontal="left" vertical="center" wrapText="1"/>
    </xf>
    <xf numFmtId="0" fontId="1" fillId="0" borderId="0" xfId="1" applyAlignment="1">
      <alignment horizontal="left" vertical="center" wrapText="1"/>
    </xf>
    <xf numFmtId="0" fontId="0" fillId="0" borderId="0" xfId="0" applyAlignment="1">
      <alignment horizontal="left" vertical="center" wrapText="1"/>
    </xf>
    <xf numFmtId="0" fontId="30" fillId="14" borderId="7" xfId="0" applyFont="1" applyFill="1" applyBorder="1" applyAlignment="1">
      <alignment horizontal="center" vertical="center" wrapText="1"/>
    </xf>
    <xf numFmtId="0" fontId="30" fillId="14" borderId="8" xfId="0" applyFont="1" applyFill="1" applyBorder="1" applyAlignment="1">
      <alignment horizontal="center" vertical="center" wrapText="1"/>
    </xf>
    <xf numFmtId="0" fontId="30" fillId="14" borderId="7" xfId="0" applyFont="1" applyFill="1" applyBorder="1" applyAlignment="1">
      <alignment horizontal="center" vertical="center"/>
    </xf>
    <xf numFmtId="0" fontId="30" fillId="14" borderId="8" xfId="0" applyFont="1" applyFill="1" applyBorder="1" applyAlignment="1">
      <alignment horizontal="center" vertical="center"/>
    </xf>
    <xf numFmtId="0" fontId="83" fillId="0" borderId="0" xfId="0" applyFont="1" applyAlignment="1">
      <alignment vertical="center" wrapText="1"/>
    </xf>
    <xf numFmtId="176" fontId="78" fillId="23" borderId="0" xfId="7" applyNumberFormat="1" applyFont="1" applyFill="1" applyAlignment="1">
      <alignment horizontal="center"/>
    </xf>
    <xf numFmtId="176" fontId="55" fillId="23" borderId="0" xfId="7" applyNumberFormat="1" applyFont="1" applyFill="1" applyAlignment="1">
      <alignment horizontal="center"/>
    </xf>
    <xf numFmtId="0" fontId="80" fillId="0" borderId="0" xfId="0" applyFont="1" applyAlignment="1">
      <alignment horizontal="center" vertical="center" wrapText="1"/>
    </xf>
    <xf numFmtId="0" fontId="82" fillId="0" borderId="0" xfId="8" applyFont="1" applyBorder="1" applyAlignment="1" applyProtection="1">
      <alignment horizontal="center" vertical="center" wrapText="1"/>
    </xf>
    <xf numFmtId="0" fontId="83" fillId="0" borderId="0" xfId="0" applyFont="1" applyAlignment="1">
      <alignment horizontal="left" vertical="center" wrapText="1"/>
    </xf>
    <xf numFmtId="0" fontId="82" fillId="0" borderId="0" xfId="8" applyFont="1" applyAlignment="1" applyProtection="1">
      <alignment vertical="center" wrapText="1"/>
    </xf>
    <xf numFmtId="0" fontId="85" fillId="0" borderId="0" xfId="8" applyFont="1" applyAlignment="1" applyProtection="1">
      <alignment vertical="center" wrapText="1"/>
    </xf>
  </cellXfs>
  <cellStyles count="10">
    <cellStyle name="Hipervínculo" xfId="1" builtinId="8"/>
    <cellStyle name="Hipervínculo 2" xfId="8" xr:uid="{D593B9C4-BDB0-43F5-9BAC-C6FFFA465063}"/>
    <cellStyle name="Millares" xfId="2" builtinId="3"/>
    <cellStyle name="Millares [0] 2" xfId="6" xr:uid="{B04706B8-26D1-45A1-9008-9F5CA64EA181}"/>
    <cellStyle name="Millares 15" xfId="7" xr:uid="{15E94B74-3568-4025-928B-D0318721A25F}"/>
    <cellStyle name="Moneda" xfId="5" builtinId="4"/>
    <cellStyle name="Moneda 2" xfId="9" xr:uid="{0E909438-2B40-415F-A060-B235FBBD794C}"/>
    <cellStyle name="Normal" xfId="0" builtinId="0"/>
    <cellStyle name="Normal 2" xfId="4" xr:uid="{B1250FF8-F9D1-4DE6-AB92-2E01A3E83238}"/>
    <cellStyle name="Porcentaje" xfId="3" builtinId="5"/>
  </cellStyles>
  <dxfs count="0"/>
  <tableStyles count="0" defaultTableStyle="TableStyleMedium2" defaultPivotStyle="PivotStyleLight16"/>
  <colors>
    <mruColors>
      <color rgb="FFFF00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_rels/data2.xml.rels><?xml version="1.0" encoding="UTF-8" standalone="yes"?>
<Relationships xmlns="http://schemas.openxmlformats.org/package/2006/relationships"><Relationship Id="rId8" Type="http://schemas.openxmlformats.org/officeDocument/2006/relationships/hyperlink" Target="#'Hist&#243;rico del salario m&#237;nimo'!A1"/><Relationship Id="rId3" Type="http://schemas.openxmlformats.org/officeDocument/2006/relationships/hyperlink" Target="#'Serv Domest x dias'!A1"/><Relationship Id="rId7" Type="http://schemas.openxmlformats.org/officeDocument/2006/relationships/hyperlink" Target="#TARIFA!A1"/><Relationship Id="rId2" Type="http://schemas.openxmlformats.org/officeDocument/2006/relationships/hyperlink" Target="#'SERVICIO DOMESTICO'!A1"/><Relationship Id="rId1" Type="http://schemas.openxmlformats.org/officeDocument/2006/relationships/hyperlink" Target="#'SALARIO DIF'!A1"/><Relationship Id="rId6" Type="http://schemas.openxmlformats.org/officeDocument/2006/relationships/hyperlink" Target="#'Res 2011 D 768 2022'!A1"/><Relationship Id="rId5" Type="http://schemas.openxmlformats.org/officeDocument/2006/relationships/hyperlink" Target="#SMMLV!A1"/><Relationship Id="rId4" Type="http://schemas.openxmlformats.org/officeDocument/2006/relationships/hyperlink" Target="#'Calculo HE'!A1"/><Relationship Id="rId9" Type="http://schemas.openxmlformats.org/officeDocument/2006/relationships/hyperlink" Target="#'Fondo Solidaridad'!A1"/></Relationships>
</file>

<file path=xl/diagrams/colors1.xml><?xml version="1.0" encoding="utf-8"?>
<dgm:colorsDef xmlns:dgm="http://schemas.openxmlformats.org/drawingml/2006/diagram" xmlns:a="http://schemas.openxmlformats.org/drawingml/2006/main" uniqueId="urn:microsoft.com/office/officeart/2005/8/colors/accent6_2">
  <dgm:title val=""/>
  <dgm:desc val=""/>
  <dgm:catLst>
    <dgm:cat type="accent6" pri="11200"/>
  </dgm:catLst>
  <dgm:styleLbl name="node0">
    <dgm:fillClrLst meth="repeat">
      <a:schemeClr val="accent6"/>
    </dgm:fillClrLst>
    <dgm:linClrLst meth="repeat">
      <a:schemeClr val="lt1"/>
    </dgm:linClrLst>
    <dgm:effectClrLst/>
    <dgm:txLinClrLst/>
    <dgm:txFillClrLst/>
    <dgm:txEffectClrLst/>
  </dgm:styleLbl>
  <dgm:styleLbl name="node1">
    <dgm:fillClrLst meth="repeat">
      <a:schemeClr val="accent6"/>
    </dgm:fillClrLst>
    <dgm:linClrLst meth="repeat">
      <a:schemeClr val="lt1"/>
    </dgm:linClrLst>
    <dgm:effectClrLst/>
    <dgm:txLinClrLst/>
    <dgm:txFillClrLst/>
    <dgm:txEffectClrLst/>
  </dgm:styleLbl>
  <dgm:styleLbl name="alignNode1">
    <dgm:fillClrLst meth="repeat">
      <a:schemeClr val="accent6"/>
    </dgm:fillClrLst>
    <dgm:linClrLst meth="repeat">
      <a:schemeClr val="accent6"/>
    </dgm:linClrLst>
    <dgm:effectClrLst/>
    <dgm:txLinClrLst/>
    <dgm:txFillClrLst/>
    <dgm:txEffectClrLst/>
  </dgm:styleLbl>
  <dgm:styleLbl name="lnNode1">
    <dgm:fillClrLst meth="repeat">
      <a:schemeClr val="accent6"/>
    </dgm:fillClrLst>
    <dgm:linClrLst meth="repeat">
      <a:schemeClr val="lt1"/>
    </dgm:linClrLst>
    <dgm:effectClrLst/>
    <dgm:txLinClrLst/>
    <dgm:txFillClrLst/>
    <dgm:txEffectClrLst/>
  </dgm:styleLbl>
  <dgm:styleLbl name="vennNode1">
    <dgm:fillClrLst meth="repeat">
      <a:schemeClr val="accent6">
        <a:alpha val="50000"/>
      </a:schemeClr>
    </dgm:fillClrLst>
    <dgm:linClrLst meth="repeat">
      <a:schemeClr val="lt1"/>
    </dgm:linClrLst>
    <dgm:effectClrLst/>
    <dgm:txLinClrLst/>
    <dgm:txFillClrLst/>
    <dgm:txEffectClrLst/>
  </dgm:styleLbl>
  <dgm:styleLbl name="node2">
    <dgm:fillClrLst meth="repeat">
      <a:schemeClr val="accent6"/>
    </dgm:fillClrLst>
    <dgm:linClrLst meth="repeat">
      <a:schemeClr val="lt1"/>
    </dgm:linClrLst>
    <dgm:effectClrLst/>
    <dgm:txLinClrLst/>
    <dgm:txFillClrLst/>
    <dgm:txEffectClrLst/>
  </dgm:styleLbl>
  <dgm:styleLbl name="node3">
    <dgm:fillClrLst meth="repeat">
      <a:schemeClr val="accent6"/>
    </dgm:fillClrLst>
    <dgm:linClrLst meth="repeat">
      <a:schemeClr val="lt1"/>
    </dgm:linClrLst>
    <dgm:effectClrLst/>
    <dgm:txLinClrLst/>
    <dgm:txFillClrLst/>
    <dgm:txEffectClrLst/>
  </dgm:styleLbl>
  <dgm:styleLbl name="node4">
    <dgm:fillClrLst meth="repeat">
      <a:schemeClr val="accent6"/>
    </dgm:fillClrLst>
    <dgm:linClrLst meth="repeat">
      <a:schemeClr val="lt1"/>
    </dgm:linClrLst>
    <dgm:effectClrLst/>
    <dgm:txLinClrLst/>
    <dgm:txFillClrLst/>
    <dgm:txEffectClrLst/>
  </dgm:styleLbl>
  <dgm:styleLbl name="f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6">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6">
        <a:tint val="60000"/>
      </a:schemeClr>
    </dgm:fillClrLst>
    <dgm:linClrLst meth="repeat">
      <a:schemeClr val="accent6">
        <a:tint val="60000"/>
      </a:schemeClr>
    </dgm:linClrLst>
    <dgm:effectClrLst/>
    <dgm:txLinClrLst/>
    <dgm:txFillClrLst/>
    <dgm:txEffectClrLst/>
  </dgm:styleLbl>
  <dgm:styleLbl name="fgSibTrans2D1">
    <dgm:fillClrLst meth="repeat">
      <a:schemeClr val="accent6">
        <a:tint val="60000"/>
      </a:schemeClr>
    </dgm:fillClrLst>
    <dgm:linClrLst meth="repeat">
      <a:schemeClr val="accent6">
        <a:tint val="60000"/>
      </a:schemeClr>
    </dgm:linClrLst>
    <dgm:effectClrLst/>
    <dgm:txLinClrLst/>
    <dgm:txFillClrLst/>
    <dgm:txEffectClrLst/>
  </dgm:styleLbl>
  <dgm:styleLbl name="bgSibTrans2D1">
    <dgm:fillClrLst meth="repeat">
      <a:schemeClr val="accent6">
        <a:tint val="60000"/>
      </a:schemeClr>
    </dgm:fillClrLst>
    <dgm:linClrLst meth="repeat">
      <a:schemeClr val="accent6">
        <a:tint val="60000"/>
      </a:schemeClr>
    </dgm:linClrLst>
    <dgm:effectClrLst/>
    <dgm:txLinClrLst/>
    <dgm:txFillClrLst/>
    <dgm:txEffectClrLst/>
  </dgm:styleLbl>
  <dgm:styleLbl name="sibTrans1D1">
    <dgm:fillClrLst meth="repeat">
      <a:schemeClr val="accent6"/>
    </dgm:fillClrLst>
    <dgm:linClrLst meth="repeat">
      <a:schemeClr val="accent6"/>
    </dgm:linClrLst>
    <dgm:effectClrLst/>
    <dgm:txLinClrLst/>
    <dgm:txFillClrLst meth="repeat">
      <a:schemeClr val="tx1"/>
    </dgm:txFillClrLst>
    <dgm:txEffectClrLst/>
  </dgm:styleLbl>
  <dgm:styleLbl name="callout">
    <dgm:fillClrLst meth="repeat">
      <a:schemeClr val="accent6"/>
    </dgm:fillClrLst>
    <dgm:linClrLst meth="repeat">
      <a:schemeClr val="accent6">
        <a:tint val="50000"/>
      </a:schemeClr>
    </dgm:linClrLst>
    <dgm:effectClrLst/>
    <dgm:txLinClrLst/>
    <dgm:txFillClrLst meth="repeat">
      <a:schemeClr val="tx1"/>
    </dgm:txFillClrLst>
    <dgm:txEffectClrLst/>
  </dgm:styleLbl>
  <dgm:styleLbl name="asst0">
    <dgm:fillClrLst meth="repeat">
      <a:schemeClr val="accent6"/>
    </dgm:fillClrLst>
    <dgm:linClrLst meth="repeat">
      <a:schemeClr val="lt1"/>
    </dgm:linClrLst>
    <dgm:effectClrLst/>
    <dgm:txLinClrLst/>
    <dgm:txFillClrLst/>
    <dgm:txEffectClrLst/>
  </dgm:styleLbl>
  <dgm:styleLbl name="asst1">
    <dgm:fillClrLst meth="repeat">
      <a:schemeClr val="accent6"/>
    </dgm:fillClrLst>
    <dgm:linClrLst meth="repeat">
      <a:schemeClr val="lt1"/>
    </dgm:linClrLst>
    <dgm:effectClrLst/>
    <dgm:txLinClrLst/>
    <dgm:txFillClrLst/>
    <dgm:txEffectClrLst/>
  </dgm:styleLbl>
  <dgm:styleLbl name="asst2">
    <dgm:fillClrLst meth="repeat">
      <a:schemeClr val="accent6"/>
    </dgm:fillClrLst>
    <dgm:linClrLst meth="repeat">
      <a:schemeClr val="lt1"/>
    </dgm:linClrLst>
    <dgm:effectClrLst/>
    <dgm:txLinClrLst/>
    <dgm:txFillClrLst/>
    <dgm:txEffectClrLst/>
  </dgm:styleLbl>
  <dgm:styleLbl name="asst3">
    <dgm:fillClrLst meth="repeat">
      <a:schemeClr val="accent6"/>
    </dgm:fillClrLst>
    <dgm:linClrLst meth="repeat">
      <a:schemeClr val="lt1"/>
    </dgm:linClrLst>
    <dgm:effectClrLst/>
    <dgm:txLinClrLst/>
    <dgm:txFillClrLst/>
    <dgm:txEffectClrLst/>
  </dgm:styleLbl>
  <dgm:styleLbl name="asst4">
    <dgm:fillClrLst meth="repeat">
      <a:schemeClr val="accent6"/>
    </dgm:fillClrLst>
    <dgm:linClrLst meth="repeat">
      <a:schemeClr val="lt1"/>
    </dgm:linClrLst>
    <dgm:effectClrLst/>
    <dgm:txLinClrLst/>
    <dgm:txFillClrLst/>
    <dgm:txEffectClrLst/>
  </dgm:styleLbl>
  <dgm:styleLbl name="parChTrans2D1">
    <dgm:fillClrLst meth="repeat">
      <a:schemeClr val="accent6">
        <a:tint val="60000"/>
      </a:schemeClr>
    </dgm:fillClrLst>
    <dgm:linClrLst meth="repeat">
      <a:schemeClr val="accent6">
        <a:tint val="60000"/>
      </a:schemeClr>
    </dgm:linClrLst>
    <dgm:effectClrLst/>
    <dgm:txLinClrLst/>
    <dgm:txFillClrLst meth="repeat">
      <a:schemeClr val="lt1"/>
    </dgm:txFillClrLst>
    <dgm:txEffectClrLst/>
  </dgm:styleLbl>
  <dgm:styleLbl name="parChTrans2D2">
    <dgm:fillClrLst meth="repeat">
      <a:schemeClr val="accent6"/>
    </dgm:fillClrLst>
    <dgm:linClrLst meth="repeat">
      <a:schemeClr val="accent6"/>
    </dgm:linClrLst>
    <dgm:effectClrLst/>
    <dgm:txLinClrLst/>
    <dgm:txFillClrLst meth="repeat">
      <a:schemeClr val="lt1"/>
    </dgm:txFillClrLst>
    <dgm:txEffectClrLst/>
  </dgm:styleLbl>
  <dgm:styleLbl name="parChTrans2D3">
    <dgm:fillClrLst meth="repeat">
      <a:schemeClr val="accent6"/>
    </dgm:fillClrLst>
    <dgm:linClrLst meth="repeat">
      <a:schemeClr val="accent6"/>
    </dgm:linClrLst>
    <dgm:effectClrLst/>
    <dgm:txLinClrLst/>
    <dgm:txFillClrLst meth="repeat">
      <a:schemeClr val="lt1"/>
    </dgm:txFillClrLst>
    <dgm:txEffectClrLst/>
  </dgm:styleLbl>
  <dgm:styleLbl name="parChTrans2D4">
    <dgm:fillClrLst meth="repeat">
      <a:schemeClr val="accent6"/>
    </dgm:fillClrLst>
    <dgm:linClrLst meth="repeat">
      <a:schemeClr val="accent6"/>
    </dgm:linClrLst>
    <dgm:effectClrLst/>
    <dgm:txLinClrLst/>
    <dgm:txFillClrLst meth="repeat">
      <a:schemeClr val="lt1"/>
    </dgm:txFillClrLst>
    <dgm:txEffectClrLst/>
  </dgm:styleLbl>
  <dgm:styleLbl name="parChTrans1D1">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2">
    <dgm:fillClrLst meth="repeat">
      <a:schemeClr val="accent6"/>
    </dgm:fillClrLst>
    <dgm:linClrLst meth="repeat">
      <a:schemeClr val="accent6">
        <a:shade val="60000"/>
      </a:schemeClr>
    </dgm:linClrLst>
    <dgm:effectClrLst/>
    <dgm:txLinClrLst/>
    <dgm:txFillClrLst meth="repeat">
      <a:schemeClr val="tx1"/>
    </dgm:txFillClrLst>
    <dgm:txEffectClrLst/>
  </dgm:styleLbl>
  <dgm:styleLbl name="parChTrans1D3">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parChTrans1D4">
    <dgm:fillClrLst meth="repeat">
      <a:schemeClr val="accent6"/>
    </dgm:fillClrLst>
    <dgm:linClrLst meth="repeat">
      <a:schemeClr val="accent6">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6"/>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6"/>
    </dgm:linClrLst>
    <dgm:effectClrLst/>
    <dgm:txLinClrLst/>
    <dgm:txFillClrLst meth="repeat">
      <a:schemeClr val="dk1"/>
    </dgm:txFillClrLst>
    <dgm:txEffectClrLst/>
  </dgm:styleLbl>
  <dgm:styleLbl name="f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align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bgAccFollowNode1">
    <dgm:fillClrLst meth="repeat">
      <a:schemeClr val="accent6">
        <a:alpha val="90000"/>
        <a:tint val="40000"/>
      </a:schemeClr>
    </dgm:fillClrLst>
    <dgm:linClrLst meth="repeat">
      <a:schemeClr val="accent6">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6"/>
    </dgm:linClrLst>
    <dgm:effectClrLst/>
    <dgm:txLinClrLst/>
    <dgm:txFillClrLst meth="repeat">
      <a:schemeClr val="dk1"/>
    </dgm:txFillClrLst>
    <dgm:txEffectClrLst/>
  </dgm:styleLbl>
  <dgm:styleLbl name="bgShp">
    <dgm:fillClrLst meth="repeat">
      <a:schemeClr val="accent6">
        <a:tint val="40000"/>
      </a:schemeClr>
    </dgm:fillClrLst>
    <dgm:linClrLst meth="repeat">
      <a:schemeClr val="accent6"/>
    </dgm:linClrLst>
    <dgm:effectClrLst/>
    <dgm:txLinClrLst/>
    <dgm:txFillClrLst meth="repeat">
      <a:schemeClr val="dk1"/>
    </dgm:txFillClrLst>
    <dgm:txEffectClrLst/>
  </dgm:styleLbl>
  <dgm:styleLbl name="dkBgShp">
    <dgm:fillClrLst meth="repeat">
      <a:schemeClr val="accent6">
        <a:shade val="80000"/>
      </a:schemeClr>
    </dgm:fillClrLst>
    <dgm:linClrLst meth="repeat">
      <a:schemeClr val="accent6"/>
    </dgm:linClrLst>
    <dgm:effectClrLst/>
    <dgm:txLinClrLst/>
    <dgm:txFillClrLst meth="repeat">
      <a:schemeClr val="lt1"/>
    </dgm:txFillClrLst>
    <dgm:txEffectClrLst/>
  </dgm:styleLbl>
  <dgm:styleLbl name="trBgShp">
    <dgm:fillClrLst meth="repeat">
      <a:schemeClr val="accent6">
        <a:tint val="50000"/>
        <a:alpha val="40000"/>
      </a:schemeClr>
    </dgm:fillClrLst>
    <dgm:linClrLst meth="repeat">
      <a:schemeClr val="accent6"/>
    </dgm:linClrLst>
    <dgm:effectClrLst/>
    <dgm:txLinClrLst/>
    <dgm:txFillClrLst meth="repeat">
      <a:schemeClr val="lt1"/>
    </dgm:txFillClrLst>
    <dgm:txEffectClrLst/>
  </dgm:styleLbl>
  <dgm:styleLbl name="fgShp">
    <dgm:fillClrLst meth="repeat">
      <a:schemeClr val="accent6">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31925E2-7671-4347-B134-E24C71FFA3DF}" type="doc">
      <dgm:prSet loTypeId="urn:microsoft.com/office/officeart/2005/8/layout/list1" loCatId="list" qsTypeId="urn:microsoft.com/office/officeart/2005/8/quickstyle/3d9" qsCatId="3D" csTypeId="urn:microsoft.com/office/officeart/2005/8/colors/accent6_2" csCatId="accent6" phldr="1"/>
      <dgm:spPr/>
      <dgm:t>
        <a:bodyPr/>
        <a:lstStyle/>
        <a:p>
          <a:endParaRPr lang="es-CO"/>
        </a:p>
      </dgm:t>
    </dgm:pt>
    <dgm:pt modelId="{5F6B4A91-456F-4CF1-BFCD-ED4E7CAEED18}" type="pres">
      <dgm:prSet presAssocID="{B31925E2-7671-4347-B134-E24C71FFA3DF}" presName="linear" presStyleCnt="0">
        <dgm:presLayoutVars>
          <dgm:dir/>
          <dgm:animLvl val="lvl"/>
          <dgm:resizeHandles val="exact"/>
        </dgm:presLayoutVars>
      </dgm:prSet>
      <dgm:spPr/>
    </dgm:pt>
  </dgm:ptLst>
  <dgm:cxnLst>
    <dgm:cxn modelId="{7BF3092F-9167-43B1-AACF-80AD3354D04F}" type="presOf" srcId="{B31925E2-7671-4347-B134-E24C71FFA3DF}" destId="{5F6B4A91-456F-4CF1-BFCD-ED4E7CAEED18}" srcOrd="0"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32BDFE1-8240-42D1-A2BA-3AA85A09481F}" type="doc">
      <dgm:prSet loTypeId="urn:microsoft.com/office/officeart/2005/8/layout/list1" loCatId="list" qsTypeId="urn:microsoft.com/office/officeart/2005/8/quickstyle/3d2" qsCatId="3D" csTypeId="urn:microsoft.com/office/officeart/2005/8/colors/accent1_2" csCatId="accent1" phldr="1"/>
      <dgm:spPr/>
      <dgm:t>
        <a:bodyPr/>
        <a:lstStyle/>
        <a:p>
          <a:endParaRPr lang="es-CO"/>
        </a:p>
      </dgm:t>
    </dgm:pt>
    <dgm:pt modelId="{A56B12AF-6846-4277-8644-9EA0F5FA4148}">
      <dgm:prSet phldrT="[Texto]" custT="1"/>
      <dgm:spPr/>
      <dgm:t>
        <a:bodyPr/>
        <a:lstStyle/>
        <a:p>
          <a:pPr algn="ctr"/>
          <a:r>
            <a:rPr lang="es-CO" sz="800" b="1">
              <a:latin typeface="Arial Nova Cond" panose="020B0506020202020204" pitchFamily="34" charset="0"/>
            </a:rPr>
            <a:t>COSTO EMPLEADO SALARIO DIFERENTE</a:t>
          </a:r>
        </a:p>
      </dgm:t>
      <dgm:extLst>
        <a:ext uri="{E40237B7-FDA0-4F09-8148-C483321AD2D9}">
          <dgm14:cNvPr xmlns:dgm14="http://schemas.microsoft.com/office/drawing/2010/diagram" id="0" name="">
            <a:hlinkClick xmlns:r="http://schemas.openxmlformats.org/officeDocument/2006/relationships" r:id="rId1"/>
          </dgm14:cNvPr>
        </a:ext>
      </dgm:extLst>
    </dgm:pt>
    <dgm:pt modelId="{658F4C69-E019-4513-B2F9-07A77CD4B2F9}" type="parTrans" cxnId="{5A55793B-139F-49B5-ABA6-64C5EA55E89B}">
      <dgm:prSet/>
      <dgm:spPr/>
      <dgm:t>
        <a:bodyPr/>
        <a:lstStyle/>
        <a:p>
          <a:endParaRPr lang="es-CO"/>
        </a:p>
      </dgm:t>
    </dgm:pt>
    <dgm:pt modelId="{76A5F9CB-0D2E-47A5-962B-DDBA3B2B3C71}" type="sibTrans" cxnId="{5A55793B-139F-49B5-ABA6-64C5EA55E89B}">
      <dgm:prSet/>
      <dgm:spPr/>
      <dgm:t>
        <a:bodyPr/>
        <a:lstStyle/>
        <a:p>
          <a:endParaRPr lang="es-CO"/>
        </a:p>
      </dgm:t>
    </dgm:pt>
    <dgm:pt modelId="{5DB1B4F8-6F40-4B3B-BEA2-A660C07D68AC}">
      <dgm:prSet phldrT="[Texto]" custT="1"/>
      <dgm:spPr/>
      <dgm:t>
        <a:bodyPr/>
        <a:lstStyle/>
        <a:p>
          <a:pPr algn="ctr"/>
          <a:r>
            <a:rPr lang="es-CO" sz="800" b="1">
              <a:latin typeface="Arial Nova Cond" panose="020B0506020202020204" pitchFamily="34" charset="0"/>
            </a:rPr>
            <a:t>COSTO EMPLEADO SERVICIO DOMESTICO</a:t>
          </a:r>
        </a:p>
      </dgm:t>
      <dgm:extLst>
        <a:ext uri="{E40237B7-FDA0-4F09-8148-C483321AD2D9}">
          <dgm14:cNvPr xmlns:dgm14="http://schemas.microsoft.com/office/drawing/2010/diagram" id="0" name="">
            <a:hlinkClick xmlns:r="http://schemas.openxmlformats.org/officeDocument/2006/relationships" r:id="rId2"/>
          </dgm14:cNvPr>
        </a:ext>
      </dgm:extLst>
    </dgm:pt>
    <dgm:pt modelId="{89619E31-2AB5-4D5C-96DD-52A7B41C7A18}" type="parTrans" cxnId="{AE378C33-8694-4B27-A014-C53BCB6C50E7}">
      <dgm:prSet/>
      <dgm:spPr/>
      <dgm:t>
        <a:bodyPr/>
        <a:lstStyle/>
        <a:p>
          <a:endParaRPr lang="es-CO"/>
        </a:p>
      </dgm:t>
    </dgm:pt>
    <dgm:pt modelId="{0DACBDBD-E5D1-4778-B32D-A1D78345F93D}" type="sibTrans" cxnId="{AE378C33-8694-4B27-A014-C53BCB6C50E7}">
      <dgm:prSet/>
      <dgm:spPr/>
      <dgm:t>
        <a:bodyPr/>
        <a:lstStyle/>
        <a:p>
          <a:endParaRPr lang="es-CO"/>
        </a:p>
      </dgm:t>
    </dgm:pt>
    <dgm:pt modelId="{26F5F769-4355-4E64-864F-0127F92B3AAA}">
      <dgm:prSet phldrT="[Texto]" custT="1"/>
      <dgm:spPr/>
      <dgm:t>
        <a:bodyPr/>
        <a:lstStyle/>
        <a:p>
          <a:pPr algn="ctr"/>
          <a:r>
            <a:rPr lang="es-CO" sz="800" b="1">
              <a:latin typeface="Arial Nova Cond" panose="020B0506020202020204" pitchFamily="34" charset="0"/>
            </a:rPr>
            <a:t>SERVICIO DOMESTICO POR DIAS</a:t>
          </a:r>
        </a:p>
      </dgm:t>
      <dgm:extLst>
        <a:ext uri="{E40237B7-FDA0-4F09-8148-C483321AD2D9}">
          <dgm14:cNvPr xmlns:dgm14="http://schemas.microsoft.com/office/drawing/2010/diagram" id="0" name="">
            <a:hlinkClick xmlns:r="http://schemas.openxmlformats.org/officeDocument/2006/relationships" r:id="rId3"/>
          </dgm14:cNvPr>
        </a:ext>
      </dgm:extLst>
    </dgm:pt>
    <dgm:pt modelId="{86050953-07F1-4022-9ABC-B95DC405264D}" type="parTrans" cxnId="{217058CE-EB2E-4574-85B6-51CA8F86FF47}">
      <dgm:prSet/>
      <dgm:spPr/>
      <dgm:t>
        <a:bodyPr/>
        <a:lstStyle/>
        <a:p>
          <a:endParaRPr lang="es-CO"/>
        </a:p>
      </dgm:t>
    </dgm:pt>
    <dgm:pt modelId="{63C6B1C8-DB61-4BAE-9349-329E67D47AEF}" type="sibTrans" cxnId="{217058CE-EB2E-4574-85B6-51CA8F86FF47}">
      <dgm:prSet/>
      <dgm:spPr/>
      <dgm:t>
        <a:bodyPr/>
        <a:lstStyle/>
        <a:p>
          <a:endParaRPr lang="es-CO"/>
        </a:p>
      </dgm:t>
    </dgm:pt>
    <dgm:pt modelId="{1AB492FD-9BC8-46FA-9C6B-426E753F94D5}">
      <dgm:prSet phldrT="[Texto]" custT="1"/>
      <dgm:spPr/>
      <dgm:t>
        <a:bodyPr/>
        <a:lstStyle/>
        <a:p>
          <a:pPr algn="ctr"/>
          <a:r>
            <a:rPr lang="es-CO" sz="800" b="1">
              <a:latin typeface="Arial Nova Cond" panose="020B0506020202020204" pitchFamily="34" charset="0"/>
            </a:rPr>
            <a:t>CÁLCULO HORAS EXTRAS</a:t>
          </a:r>
        </a:p>
      </dgm:t>
      <dgm:extLst>
        <a:ext uri="{E40237B7-FDA0-4F09-8148-C483321AD2D9}">
          <dgm14:cNvPr xmlns:dgm14="http://schemas.microsoft.com/office/drawing/2010/diagram" id="0" name="">
            <a:hlinkClick xmlns:r="http://schemas.openxmlformats.org/officeDocument/2006/relationships" r:id="rId4"/>
          </dgm14:cNvPr>
        </a:ext>
      </dgm:extLst>
    </dgm:pt>
    <dgm:pt modelId="{EAD985DE-EE2F-4C52-84FE-99A244328921}" type="parTrans" cxnId="{9BEC34D6-DC55-4BEC-97E4-78D7111FBCAA}">
      <dgm:prSet/>
      <dgm:spPr/>
      <dgm:t>
        <a:bodyPr/>
        <a:lstStyle/>
        <a:p>
          <a:endParaRPr lang="es-CO"/>
        </a:p>
      </dgm:t>
    </dgm:pt>
    <dgm:pt modelId="{81DCA070-105C-442C-A0D3-1C4E72D9C014}" type="sibTrans" cxnId="{9BEC34D6-DC55-4BEC-97E4-78D7111FBCAA}">
      <dgm:prSet/>
      <dgm:spPr/>
      <dgm:t>
        <a:bodyPr/>
        <a:lstStyle/>
        <a:p>
          <a:endParaRPr lang="es-CO"/>
        </a:p>
      </dgm:t>
    </dgm:pt>
    <dgm:pt modelId="{4B278635-0EE9-4BE9-9EE9-4CFE2A86F7D5}">
      <dgm:prSet phldrT="[Texto]" custT="1"/>
      <dgm:spPr/>
      <dgm:t>
        <a:bodyPr/>
        <a:lstStyle/>
        <a:p>
          <a:pPr algn="ctr"/>
          <a:r>
            <a:rPr lang="es-CO" sz="800" b="1">
              <a:latin typeface="Arial Nova Cond" panose="020B0506020202020204" pitchFamily="34" charset="0"/>
            </a:rPr>
            <a:t>COSTO EMPLEADO CON UN SMMLV</a:t>
          </a:r>
        </a:p>
      </dgm:t>
      <dgm:extLst>
        <a:ext uri="{E40237B7-FDA0-4F09-8148-C483321AD2D9}">
          <dgm14:cNvPr xmlns:dgm14="http://schemas.microsoft.com/office/drawing/2010/diagram" id="0" name="">
            <a:hlinkClick xmlns:r="http://schemas.openxmlformats.org/officeDocument/2006/relationships" r:id="rId5"/>
          </dgm14:cNvPr>
        </a:ext>
      </dgm:extLst>
    </dgm:pt>
    <dgm:pt modelId="{BAAA9213-DCEF-43FA-84FC-1E08829662AB}" type="parTrans" cxnId="{1999FA57-7671-4036-AC79-6BED5DA8DD46}">
      <dgm:prSet/>
      <dgm:spPr/>
      <dgm:t>
        <a:bodyPr/>
        <a:lstStyle/>
        <a:p>
          <a:endParaRPr lang="es-CO"/>
        </a:p>
      </dgm:t>
    </dgm:pt>
    <dgm:pt modelId="{EC0337DC-9063-4D3D-B7C0-8FE4ED8B2E34}" type="sibTrans" cxnId="{1999FA57-7671-4036-AC79-6BED5DA8DD46}">
      <dgm:prSet/>
      <dgm:spPr/>
      <dgm:t>
        <a:bodyPr/>
        <a:lstStyle/>
        <a:p>
          <a:endParaRPr lang="es-CO"/>
        </a:p>
      </dgm:t>
    </dgm:pt>
    <dgm:pt modelId="{61AEFB92-10E3-4FCB-A6DD-E67BDD2D544C}">
      <dgm:prSet phldrT="[Texto]" custT="1"/>
      <dgm:spPr/>
      <dgm:t>
        <a:bodyPr/>
        <a:lstStyle/>
        <a:p>
          <a:pPr algn="ctr"/>
          <a:r>
            <a:rPr lang="es-CO" sz="800" b="1">
              <a:latin typeface="Arial Nova Cond" panose="020B0506020202020204" pitchFamily="34" charset="0"/>
            </a:rPr>
            <a:t>RES. 2011 DECRETO 768 DE 2022 (Riesgos)</a:t>
          </a:r>
        </a:p>
      </dgm:t>
      <dgm:extLst>
        <a:ext uri="{E40237B7-FDA0-4F09-8148-C483321AD2D9}">
          <dgm14:cNvPr xmlns:dgm14="http://schemas.microsoft.com/office/drawing/2010/diagram" id="0" name="">
            <a:hlinkClick xmlns:r="http://schemas.openxmlformats.org/officeDocument/2006/relationships" r:id="rId6"/>
          </dgm14:cNvPr>
        </a:ext>
      </dgm:extLst>
    </dgm:pt>
    <dgm:pt modelId="{1E40D9E4-07AF-43B1-AB1A-04A4006B263F}" type="parTrans" cxnId="{8199C6DF-102D-41B4-99AA-374904F792B3}">
      <dgm:prSet/>
      <dgm:spPr/>
      <dgm:t>
        <a:bodyPr/>
        <a:lstStyle/>
        <a:p>
          <a:endParaRPr lang="es-CO"/>
        </a:p>
      </dgm:t>
    </dgm:pt>
    <dgm:pt modelId="{A4A09D64-C709-42A4-8205-3C07C5899501}" type="sibTrans" cxnId="{8199C6DF-102D-41B4-99AA-374904F792B3}">
      <dgm:prSet/>
      <dgm:spPr/>
      <dgm:t>
        <a:bodyPr/>
        <a:lstStyle/>
        <a:p>
          <a:endParaRPr lang="es-CO"/>
        </a:p>
      </dgm:t>
    </dgm:pt>
    <dgm:pt modelId="{30D89103-E7BD-4DA3-97F0-4802A78D6458}">
      <dgm:prSet phldrT="[Texto]" custT="1"/>
      <dgm:spPr/>
      <dgm:t>
        <a:bodyPr/>
        <a:lstStyle/>
        <a:p>
          <a:pPr algn="ctr"/>
          <a:r>
            <a:rPr lang="es-CO" sz="800" b="1">
              <a:latin typeface="Arial Nova Cond" panose="020B0506020202020204" pitchFamily="34" charset="0"/>
            </a:rPr>
            <a:t>TARIFA ARL</a:t>
          </a:r>
        </a:p>
      </dgm:t>
      <dgm:extLst>
        <a:ext uri="{E40237B7-FDA0-4F09-8148-C483321AD2D9}">
          <dgm14:cNvPr xmlns:dgm14="http://schemas.microsoft.com/office/drawing/2010/diagram" id="0" name="">
            <a:hlinkClick xmlns:r="http://schemas.openxmlformats.org/officeDocument/2006/relationships" r:id="rId7"/>
          </dgm14:cNvPr>
        </a:ext>
      </dgm:extLst>
    </dgm:pt>
    <dgm:pt modelId="{0789F797-6ED6-41F3-B9D6-8F20554A2521}" type="parTrans" cxnId="{E582E44C-DFEC-489D-B4A3-6717780B1851}">
      <dgm:prSet/>
      <dgm:spPr/>
      <dgm:t>
        <a:bodyPr/>
        <a:lstStyle/>
        <a:p>
          <a:endParaRPr lang="es-CO"/>
        </a:p>
      </dgm:t>
    </dgm:pt>
    <dgm:pt modelId="{50F7B35A-75C3-4938-AB71-199ADDA65B2E}" type="sibTrans" cxnId="{E582E44C-DFEC-489D-B4A3-6717780B1851}">
      <dgm:prSet/>
      <dgm:spPr/>
      <dgm:t>
        <a:bodyPr/>
        <a:lstStyle/>
        <a:p>
          <a:endParaRPr lang="es-CO"/>
        </a:p>
      </dgm:t>
    </dgm:pt>
    <dgm:pt modelId="{F4C445B5-A6D7-41FF-B1AA-310D47D62E52}">
      <dgm:prSet phldrT="[Texto]" custT="1"/>
      <dgm:spPr/>
      <dgm:t>
        <a:bodyPr/>
        <a:lstStyle/>
        <a:p>
          <a:pPr algn="ctr"/>
          <a:r>
            <a:rPr lang="es-CO" sz="800" b="1">
              <a:latin typeface="Arial Nova Cond" panose="020B0506020202020204" pitchFamily="34" charset="0"/>
            </a:rPr>
            <a:t>HISTORICO SMMLV</a:t>
          </a:r>
        </a:p>
      </dgm:t>
      <dgm:extLst>
        <a:ext uri="{E40237B7-FDA0-4F09-8148-C483321AD2D9}">
          <dgm14:cNvPr xmlns:dgm14="http://schemas.microsoft.com/office/drawing/2010/diagram" id="0" name="">
            <a:hlinkClick xmlns:r="http://schemas.openxmlformats.org/officeDocument/2006/relationships" r:id="rId8"/>
          </dgm14:cNvPr>
        </a:ext>
      </dgm:extLst>
    </dgm:pt>
    <dgm:pt modelId="{80CB733A-151F-403E-8013-D438E27FF7E8}" type="parTrans" cxnId="{8CB3C1A2-3D3E-4D3B-84F6-612357C32EB0}">
      <dgm:prSet/>
      <dgm:spPr/>
      <dgm:t>
        <a:bodyPr/>
        <a:lstStyle/>
        <a:p>
          <a:endParaRPr lang="es-CO"/>
        </a:p>
      </dgm:t>
    </dgm:pt>
    <dgm:pt modelId="{A4004652-A08E-41B8-B47F-65008CC8642E}" type="sibTrans" cxnId="{8CB3C1A2-3D3E-4D3B-84F6-612357C32EB0}">
      <dgm:prSet/>
      <dgm:spPr/>
      <dgm:t>
        <a:bodyPr/>
        <a:lstStyle/>
        <a:p>
          <a:endParaRPr lang="es-CO"/>
        </a:p>
      </dgm:t>
    </dgm:pt>
    <dgm:pt modelId="{35E28345-6DBC-4265-9114-1646066C6CB9}">
      <dgm:prSet phldrT="[Texto]" custT="1"/>
      <dgm:spPr/>
      <dgm:t>
        <a:bodyPr/>
        <a:lstStyle/>
        <a:p>
          <a:pPr algn="ctr"/>
          <a:r>
            <a:rPr lang="es-CO" sz="800" b="1">
              <a:latin typeface="Arial Nova Cond" panose="020B0506020202020204" pitchFamily="34" charset="0"/>
            </a:rPr>
            <a:t>FONDO DE SOLIDARIDAD</a:t>
          </a:r>
        </a:p>
      </dgm:t>
      <dgm:extLst>
        <a:ext uri="{E40237B7-FDA0-4F09-8148-C483321AD2D9}">
          <dgm14:cNvPr xmlns:dgm14="http://schemas.microsoft.com/office/drawing/2010/diagram" id="0" name="">
            <a:hlinkClick xmlns:r="http://schemas.openxmlformats.org/officeDocument/2006/relationships" r:id="rId9"/>
          </dgm14:cNvPr>
        </a:ext>
      </dgm:extLst>
    </dgm:pt>
    <dgm:pt modelId="{263A3BC7-C26B-457A-9A7E-685602F8F5B3}" type="parTrans" cxnId="{D65C103F-FD8B-446B-BFC1-9EC8BC0D6205}">
      <dgm:prSet/>
      <dgm:spPr/>
      <dgm:t>
        <a:bodyPr/>
        <a:lstStyle/>
        <a:p>
          <a:endParaRPr lang="es-CO"/>
        </a:p>
      </dgm:t>
    </dgm:pt>
    <dgm:pt modelId="{EE835F6F-B91E-4279-B6A3-F8A91D2433DD}" type="sibTrans" cxnId="{D65C103F-FD8B-446B-BFC1-9EC8BC0D6205}">
      <dgm:prSet/>
      <dgm:spPr/>
      <dgm:t>
        <a:bodyPr/>
        <a:lstStyle/>
        <a:p>
          <a:endParaRPr lang="es-CO"/>
        </a:p>
      </dgm:t>
    </dgm:pt>
    <dgm:pt modelId="{8AC78891-A52C-41B8-8484-D864434D559B}" type="pres">
      <dgm:prSet presAssocID="{D32BDFE1-8240-42D1-A2BA-3AA85A09481F}" presName="linear" presStyleCnt="0">
        <dgm:presLayoutVars>
          <dgm:dir/>
          <dgm:animLvl val="lvl"/>
          <dgm:resizeHandles val="exact"/>
        </dgm:presLayoutVars>
      </dgm:prSet>
      <dgm:spPr/>
    </dgm:pt>
    <dgm:pt modelId="{52CE9531-C204-4B70-8F1D-9C4C6CC50904}" type="pres">
      <dgm:prSet presAssocID="{4B278635-0EE9-4BE9-9EE9-4CFE2A86F7D5}" presName="parentLin" presStyleCnt="0"/>
      <dgm:spPr/>
    </dgm:pt>
    <dgm:pt modelId="{524C8977-B9BA-483C-9B22-BAD5DC555CB4}" type="pres">
      <dgm:prSet presAssocID="{4B278635-0EE9-4BE9-9EE9-4CFE2A86F7D5}" presName="parentLeftMargin" presStyleLbl="node1" presStyleIdx="0" presStyleCnt="9"/>
      <dgm:spPr/>
    </dgm:pt>
    <dgm:pt modelId="{DE1F2E94-2724-4ECD-9B5B-677E78A61FA6}" type="pres">
      <dgm:prSet presAssocID="{4B278635-0EE9-4BE9-9EE9-4CFE2A86F7D5}" presName="parentText" presStyleLbl="node1" presStyleIdx="0" presStyleCnt="9">
        <dgm:presLayoutVars>
          <dgm:chMax val="0"/>
          <dgm:bulletEnabled val="1"/>
        </dgm:presLayoutVars>
      </dgm:prSet>
      <dgm:spPr/>
    </dgm:pt>
    <dgm:pt modelId="{306EC05C-1474-499F-ABC0-8932EC7B7DFA}" type="pres">
      <dgm:prSet presAssocID="{4B278635-0EE9-4BE9-9EE9-4CFE2A86F7D5}" presName="negativeSpace" presStyleCnt="0"/>
      <dgm:spPr/>
    </dgm:pt>
    <dgm:pt modelId="{A3E609C6-45C4-4EA7-A6E0-F61BAAB448FF}" type="pres">
      <dgm:prSet presAssocID="{4B278635-0EE9-4BE9-9EE9-4CFE2A86F7D5}" presName="childText" presStyleLbl="conFgAcc1" presStyleIdx="0" presStyleCnt="9" custLinFactNeighborX="-1572">
        <dgm:presLayoutVars>
          <dgm:bulletEnabled val="1"/>
        </dgm:presLayoutVars>
      </dgm:prSet>
      <dgm:spPr/>
    </dgm:pt>
    <dgm:pt modelId="{7DA95EA8-752A-4D18-8DD4-00188E8B543D}" type="pres">
      <dgm:prSet presAssocID="{EC0337DC-9063-4D3D-B7C0-8FE4ED8B2E34}" presName="spaceBetweenRectangles" presStyleCnt="0"/>
      <dgm:spPr/>
    </dgm:pt>
    <dgm:pt modelId="{EF58B426-F6B8-4AF8-A910-706664F6C6F7}" type="pres">
      <dgm:prSet presAssocID="{A56B12AF-6846-4277-8644-9EA0F5FA4148}" presName="parentLin" presStyleCnt="0"/>
      <dgm:spPr/>
    </dgm:pt>
    <dgm:pt modelId="{09057F1C-9F9F-4B4F-AE6A-095943994ABD}" type="pres">
      <dgm:prSet presAssocID="{A56B12AF-6846-4277-8644-9EA0F5FA4148}" presName="parentLeftMargin" presStyleLbl="node1" presStyleIdx="0" presStyleCnt="9"/>
      <dgm:spPr/>
    </dgm:pt>
    <dgm:pt modelId="{4BCE943F-3032-41B0-9A15-CDBB0F729A50}" type="pres">
      <dgm:prSet presAssocID="{A56B12AF-6846-4277-8644-9EA0F5FA4148}" presName="parentText" presStyleLbl="node1" presStyleIdx="1" presStyleCnt="9">
        <dgm:presLayoutVars>
          <dgm:chMax val="0"/>
          <dgm:bulletEnabled val="1"/>
        </dgm:presLayoutVars>
      </dgm:prSet>
      <dgm:spPr/>
    </dgm:pt>
    <dgm:pt modelId="{E7B18F12-B43E-4BD5-80F0-E1572B08E48F}" type="pres">
      <dgm:prSet presAssocID="{A56B12AF-6846-4277-8644-9EA0F5FA4148}" presName="negativeSpace" presStyleCnt="0"/>
      <dgm:spPr/>
    </dgm:pt>
    <dgm:pt modelId="{81412BF1-9815-4C5A-A025-633EFF156893}" type="pres">
      <dgm:prSet presAssocID="{A56B12AF-6846-4277-8644-9EA0F5FA4148}" presName="childText" presStyleLbl="conFgAcc1" presStyleIdx="1" presStyleCnt="9">
        <dgm:presLayoutVars>
          <dgm:bulletEnabled val="1"/>
        </dgm:presLayoutVars>
      </dgm:prSet>
      <dgm:spPr/>
    </dgm:pt>
    <dgm:pt modelId="{2A68CF38-F6E8-4E84-B037-711097E56A81}" type="pres">
      <dgm:prSet presAssocID="{76A5F9CB-0D2E-47A5-962B-DDBA3B2B3C71}" presName="spaceBetweenRectangles" presStyleCnt="0"/>
      <dgm:spPr/>
    </dgm:pt>
    <dgm:pt modelId="{56CBCE95-E8CB-4020-8916-377401554368}" type="pres">
      <dgm:prSet presAssocID="{5DB1B4F8-6F40-4B3B-BEA2-A660C07D68AC}" presName="parentLin" presStyleCnt="0"/>
      <dgm:spPr/>
    </dgm:pt>
    <dgm:pt modelId="{45C6663D-A71A-45BA-B3E6-651F8EE23FF5}" type="pres">
      <dgm:prSet presAssocID="{5DB1B4F8-6F40-4B3B-BEA2-A660C07D68AC}" presName="parentLeftMargin" presStyleLbl="node1" presStyleIdx="1" presStyleCnt="9"/>
      <dgm:spPr/>
    </dgm:pt>
    <dgm:pt modelId="{7DF707E6-DEFE-4C70-9C96-FA26FB645E72}" type="pres">
      <dgm:prSet presAssocID="{5DB1B4F8-6F40-4B3B-BEA2-A660C07D68AC}" presName="parentText" presStyleLbl="node1" presStyleIdx="2" presStyleCnt="9">
        <dgm:presLayoutVars>
          <dgm:chMax val="0"/>
          <dgm:bulletEnabled val="1"/>
        </dgm:presLayoutVars>
      </dgm:prSet>
      <dgm:spPr/>
    </dgm:pt>
    <dgm:pt modelId="{02AF21F8-5E72-42B0-8705-C1C1FD01E861}" type="pres">
      <dgm:prSet presAssocID="{5DB1B4F8-6F40-4B3B-BEA2-A660C07D68AC}" presName="negativeSpace" presStyleCnt="0"/>
      <dgm:spPr/>
    </dgm:pt>
    <dgm:pt modelId="{B8E07E5D-7DCD-4B49-AB04-10ABE0EB443C}" type="pres">
      <dgm:prSet presAssocID="{5DB1B4F8-6F40-4B3B-BEA2-A660C07D68AC}" presName="childText" presStyleLbl="conFgAcc1" presStyleIdx="2" presStyleCnt="9">
        <dgm:presLayoutVars>
          <dgm:bulletEnabled val="1"/>
        </dgm:presLayoutVars>
      </dgm:prSet>
      <dgm:spPr/>
    </dgm:pt>
    <dgm:pt modelId="{FCC3A8EF-D57A-4952-896D-51EB4974C185}" type="pres">
      <dgm:prSet presAssocID="{0DACBDBD-E5D1-4778-B32D-A1D78345F93D}" presName="spaceBetweenRectangles" presStyleCnt="0"/>
      <dgm:spPr/>
    </dgm:pt>
    <dgm:pt modelId="{D1131CB5-632E-478A-B888-39BC7A844465}" type="pres">
      <dgm:prSet presAssocID="{26F5F769-4355-4E64-864F-0127F92B3AAA}" presName="parentLin" presStyleCnt="0"/>
      <dgm:spPr/>
    </dgm:pt>
    <dgm:pt modelId="{416C3A7F-2313-4E2F-9A58-73ED96FFD6C1}" type="pres">
      <dgm:prSet presAssocID="{26F5F769-4355-4E64-864F-0127F92B3AAA}" presName="parentLeftMargin" presStyleLbl="node1" presStyleIdx="2" presStyleCnt="9"/>
      <dgm:spPr/>
    </dgm:pt>
    <dgm:pt modelId="{03F1F1FF-1F46-47FF-8B50-45168693F536}" type="pres">
      <dgm:prSet presAssocID="{26F5F769-4355-4E64-864F-0127F92B3AAA}" presName="parentText" presStyleLbl="node1" presStyleIdx="3" presStyleCnt="9">
        <dgm:presLayoutVars>
          <dgm:chMax val="0"/>
          <dgm:bulletEnabled val="1"/>
        </dgm:presLayoutVars>
      </dgm:prSet>
      <dgm:spPr/>
    </dgm:pt>
    <dgm:pt modelId="{75CABBE5-7B64-4F7A-81F7-386007A0F84A}" type="pres">
      <dgm:prSet presAssocID="{26F5F769-4355-4E64-864F-0127F92B3AAA}" presName="negativeSpace" presStyleCnt="0"/>
      <dgm:spPr/>
    </dgm:pt>
    <dgm:pt modelId="{B5B171BC-099F-4545-87DE-AFD7043A86C6}" type="pres">
      <dgm:prSet presAssocID="{26F5F769-4355-4E64-864F-0127F92B3AAA}" presName="childText" presStyleLbl="conFgAcc1" presStyleIdx="3" presStyleCnt="9">
        <dgm:presLayoutVars>
          <dgm:bulletEnabled val="1"/>
        </dgm:presLayoutVars>
      </dgm:prSet>
      <dgm:spPr/>
    </dgm:pt>
    <dgm:pt modelId="{5B95BD9D-AC4D-4EE2-A345-B837ADEF1D08}" type="pres">
      <dgm:prSet presAssocID="{63C6B1C8-DB61-4BAE-9349-329E67D47AEF}" presName="spaceBetweenRectangles" presStyleCnt="0"/>
      <dgm:spPr/>
    </dgm:pt>
    <dgm:pt modelId="{D4549F8A-A564-45B5-89BE-F2DB48D3EDB6}" type="pres">
      <dgm:prSet presAssocID="{1AB492FD-9BC8-46FA-9C6B-426E753F94D5}" presName="parentLin" presStyleCnt="0"/>
      <dgm:spPr/>
    </dgm:pt>
    <dgm:pt modelId="{EB065BD4-11D0-46BC-8E29-2F4AFEB4ACA8}" type="pres">
      <dgm:prSet presAssocID="{1AB492FD-9BC8-46FA-9C6B-426E753F94D5}" presName="parentLeftMargin" presStyleLbl="node1" presStyleIdx="3" presStyleCnt="9"/>
      <dgm:spPr/>
    </dgm:pt>
    <dgm:pt modelId="{19503ADF-D1C1-4834-82A9-C6B261918B9E}" type="pres">
      <dgm:prSet presAssocID="{1AB492FD-9BC8-46FA-9C6B-426E753F94D5}" presName="parentText" presStyleLbl="node1" presStyleIdx="4" presStyleCnt="9">
        <dgm:presLayoutVars>
          <dgm:chMax val="0"/>
          <dgm:bulletEnabled val="1"/>
        </dgm:presLayoutVars>
      </dgm:prSet>
      <dgm:spPr/>
    </dgm:pt>
    <dgm:pt modelId="{13FA9761-4691-4F09-B365-9580EC9C3BA7}" type="pres">
      <dgm:prSet presAssocID="{1AB492FD-9BC8-46FA-9C6B-426E753F94D5}" presName="negativeSpace" presStyleCnt="0"/>
      <dgm:spPr/>
    </dgm:pt>
    <dgm:pt modelId="{3B320ECF-39B0-4D9F-BBE5-341A33764785}" type="pres">
      <dgm:prSet presAssocID="{1AB492FD-9BC8-46FA-9C6B-426E753F94D5}" presName="childText" presStyleLbl="conFgAcc1" presStyleIdx="4" presStyleCnt="9">
        <dgm:presLayoutVars>
          <dgm:bulletEnabled val="1"/>
        </dgm:presLayoutVars>
      </dgm:prSet>
      <dgm:spPr/>
    </dgm:pt>
    <dgm:pt modelId="{D830ACDD-01AC-45F4-B86E-19C3FCF3BCB6}" type="pres">
      <dgm:prSet presAssocID="{81DCA070-105C-442C-A0D3-1C4E72D9C014}" presName="spaceBetweenRectangles" presStyleCnt="0"/>
      <dgm:spPr/>
    </dgm:pt>
    <dgm:pt modelId="{FCF964C7-A7C4-4536-9C60-AFBAB5C6F3F4}" type="pres">
      <dgm:prSet presAssocID="{61AEFB92-10E3-4FCB-A6DD-E67BDD2D544C}" presName="parentLin" presStyleCnt="0"/>
      <dgm:spPr/>
    </dgm:pt>
    <dgm:pt modelId="{E1D120C0-AE48-4DBE-8646-4C0E0F8F4596}" type="pres">
      <dgm:prSet presAssocID="{61AEFB92-10E3-4FCB-A6DD-E67BDD2D544C}" presName="parentLeftMargin" presStyleLbl="node1" presStyleIdx="4" presStyleCnt="9"/>
      <dgm:spPr/>
    </dgm:pt>
    <dgm:pt modelId="{C076516D-50C7-4DBC-9C74-8BA0D74E8632}" type="pres">
      <dgm:prSet presAssocID="{61AEFB92-10E3-4FCB-A6DD-E67BDD2D544C}" presName="parentText" presStyleLbl="node1" presStyleIdx="5" presStyleCnt="9">
        <dgm:presLayoutVars>
          <dgm:chMax val="0"/>
          <dgm:bulletEnabled val="1"/>
        </dgm:presLayoutVars>
      </dgm:prSet>
      <dgm:spPr/>
    </dgm:pt>
    <dgm:pt modelId="{36919B4B-BFBF-47DB-9D60-A7E9203CF684}" type="pres">
      <dgm:prSet presAssocID="{61AEFB92-10E3-4FCB-A6DD-E67BDD2D544C}" presName="negativeSpace" presStyleCnt="0"/>
      <dgm:spPr/>
    </dgm:pt>
    <dgm:pt modelId="{A1689A11-8A34-4178-9F0E-D9ABAFBCB5CA}" type="pres">
      <dgm:prSet presAssocID="{61AEFB92-10E3-4FCB-A6DD-E67BDD2D544C}" presName="childText" presStyleLbl="conFgAcc1" presStyleIdx="5" presStyleCnt="9">
        <dgm:presLayoutVars>
          <dgm:bulletEnabled val="1"/>
        </dgm:presLayoutVars>
      </dgm:prSet>
      <dgm:spPr/>
    </dgm:pt>
    <dgm:pt modelId="{69AD8361-F1D9-483B-895E-046B995FCB0E}" type="pres">
      <dgm:prSet presAssocID="{A4A09D64-C709-42A4-8205-3C07C5899501}" presName="spaceBetweenRectangles" presStyleCnt="0"/>
      <dgm:spPr/>
    </dgm:pt>
    <dgm:pt modelId="{98B49561-5ED3-4B88-B599-2E9564013BFD}" type="pres">
      <dgm:prSet presAssocID="{30D89103-E7BD-4DA3-97F0-4802A78D6458}" presName="parentLin" presStyleCnt="0"/>
      <dgm:spPr/>
    </dgm:pt>
    <dgm:pt modelId="{4B07FBA7-D677-4CDC-B0CA-AE98A96C5FA6}" type="pres">
      <dgm:prSet presAssocID="{30D89103-E7BD-4DA3-97F0-4802A78D6458}" presName="parentLeftMargin" presStyleLbl="node1" presStyleIdx="5" presStyleCnt="9"/>
      <dgm:spPr/>
    </dgm:pt>
    <dgm:pt modelId="{0E93DC45-371C-476E-96B4-C91DA7A16110}" type="pres">
      <dgm:prSet presAssocID="{30D89103-E7BD-4DA3-97F0-4802A78D6458}" presName="parentText" presStyleLbl="node1" presStyleIdx="6" presStyleCnt="9">
        <dgm:presLayoutVars>
          <dgm:chMax val="0"/>
          <dgm:bulletEnabled val="1"/>
        </dgm:presLayoutVars>
      </dgm:prSet>
      <dgm:spPr/>
    </dgm:pt>
    <dgm:pt modelId="{D9CEA39A-B5DB-410D-9E07-94BBED9C38F1}" type="pres">
      <dgm:prSet presAssocID="{30D89103-E7BD-4DA3-97F0-4802A78D6458}" presName="negativeSpace" presStyleCnt="0"/>
      <dgm:spPr/>
    </dgm:pt>
    <dgm:pt modelId="{F8FEC783-B41D-4D53-BDA7-A25E321A3318}" type="pres">
      <dgm:prSet presAssocID="{30D89103-E7BD-4DA3-97F0-4802A78D6458}" presName="childText" presStyleLbl="conFgAcc1" presStyleIdx="6" presStyleCnt="9">
        <dgm:presLayoutVars>
          <dgm:bulletEnabled val="1"/>
        </dgm:presLayoutVars>
      </dgm:prSet>
      <dgm:spPr/>
    </dgm:pt>
    <dgm:pt modelId="{B0F88732-EE25-41C6-AC95-AA69993F0257}" type="pres">
      <dgm:prSet presAssocID="{50F7B35A-75C3-4938-AB71-199ADDA65B2E}" presName="spaceBetweenRectangles" presStyleCnt="0"/>
      <dgm:spPr/>
    </dgm:pt>
    <dgm:pt modelId="{6510203B-C6AD-448A-AE6C-05BCAD3D5D33}" type="pres">
      <dgm:prSet presAssocID="{F4C445B5-A6D7-41FF-B1AA-310D47D62E52}" presName="parentLin" presStyleCnt="0"/>
      <dgm:spPr/>
    </dgm:pt>
    <dgm:pt modelId="{0C2B0156-E607-4CDC-B5E4-11FD68AD7887}" type="pres">
      <dgm:prSet presAssocID="{F4C445B5-A6D7-41FF-B1AA-310D47D62E52}" presName="parentLeftMargin" presStyleLbl="node1" presStyleIdx="6" presStyleCnt="9"/>
      <dgm:spPr/>
    </dgm:pt>
    <dgm:pt modelId="{2A83484A-86C3-4335-A23B-9263F158A13B}" type="pres">
      <dgm:prSet presAssocID="{F4C445B5-A6D7-41FF-B1AA-310D47D62E52}" presName="parentText" presStyleLbl="node1" presStyleIdx="7" presStyleCnt="9">
        <dgm:presLayoutVars>
          <dgm:chMax val="0"/>
          <dgm:bulletEnabled val="1"/>
        </dgm:presLayoutVars>
      </dgm:prSet>
      <dgm:spPr/>
    </dgm:pt>
    <dgm:pt modelId="{20653483-23DB-4F9E-A43D-66BDC4CC181E}" type="pres">
      <dgm:prSet presAssocID="{F4C445B5-A6D7-41FF-B1AA-310D47D62E52}" presName="negativeSpace" presStyleCnt="0"/>
      <dgm:spPr/>
    </dgm:pt>
    <dgm:pt modelId="{A353DAEE-F8FE-44CE-B772-E9663CDA71C8}" type="pres">
      <dgm:prSet presAssocID="{F4C445B5-A6D7-41FF-B1AA-310D47D62E52}" presName="childText" presStyleLbl="conFgAcc1" presStyleIdx="7" presStyleCnt="9">
        <dgm:presLayoutVars>
          <dgm:bulletEnabled val="1"/>
        </dgm:presLayoutVars>
      </dgm:prSet>
      <dgm:spPr/>
    </dgm:pt>
    <dgm:pt modelId="{1094F3C3-D5B5-4EC3-A76E-897B409DFA64}" type="pres">
      <dgm:prSet presAssocID="{A4004652-A08E-41B8-B47F-65008CC8642E}" presName="spaceBetweenRectangles" presStyleCnt="0"/>
      <dgm:spPr/>
    </dgm:pt>
    <dgm:pt modelId="{49D8A9EE-0D4F-4415-87DC-669446342D31}" type="pres">
      <dgm:prSet presAssocID="{35E28345-6DBC-4265-9114-1646066C6CB9}" presName="parentLin" presStyleCnt="0"/>
      <dgm:spPr/>
    </dgm:pt>
    <dgm:pt modelId="{F6535B98-3AEF-4AB4-AC6F-F3798046ADFC}" type="pres">
      <dgm:prSet presAssocID="{35E28345-6DBC-4265-9114-1646066C6CB9}" presName="parentLeftMargin" presStyleLbl="node1" presStyleIdx="7" presStyleCnt="9"/>
      <dgm:spPr/>
    </dgm:pt>
    <dgm:pt modelId="{3B9005BF-78EA-423B-8DFD-988069F23952}" type="pres">
      <dgm:prSet presAssocID="{35E28345-6DBC-4265-9114-1646066C6CB9}" presName="parentText" presStyleLbl="node1" presStyleIdx="8" presStyleCnt="9">
        <dgm:presLayoutVars>
          <dgm:chMax val="0"/>
          <dgm:bulletEnabled val="1"/>
        </dgm:presLayoutVars>
      </dgm:prSet>
      <dgm:spPr/>
    </dgm:pt>
    <dgm:pt modelId="{B54202CC-4EFE-49A2-A5F0-329C97D64F26}" type="pres">
      <dgm:prSet presAssocID="{35E28345-6DBC-4265-9114-1646066C6CB9}" presName="negativeSpace" presStyleCnt="0"/>
      <dgm:spPr/>
    </dgm:pt>
    <dgm:pt modelId="{F1CA65BB-A227-40C8-A703-BF0C93D3FF22}" type="pres">
      <dgm:prSet presAssocID="{35E28345-6DBC-4265-9114-1646066C6CB9}" presName="childText" presStyleLbl="conFgAcc1" presStyleIdx="8" presStyleCnt="9">
        <dgm:presLayoutVars>
          <dgm:bulletEnabled val="1"/>
        </dgm:presLayoutVars>
      </dgm:prSet>
      <dgm:spPr/>
    </dgm:pt>
  </dgm:ptLst>
  <dgm:cxnLst>
    <dgm:cxn modelId="{529B8C12-886E-4CAE-B648-91FBE32F9BAA}" type="presOf" srcId="{A56B12AF-6846-4277-8644-9EA0F5FA4148}" destId="{4BCE943F-3032-41B0-9A15-CDBB0F729A50}" srcOrd="1" destOrd="0" presId="urn:microsoft.com/office/officeart/2005/8/layout/list1"/>
    <dgm:cxn modelId="{356F522D-0E9D-46C1-B17B-DC3D0DB2C368}" type="presOf" srcId="{35E28345-6DBC-4265-9114-1646066C6CB9}" destId="{3B9005BF-78EA-423B-8DFD-988069F23952}" srcOrd="1" destOrd="0" presId="urn:microsoft.com/office/officeart/2005/8/layout/list1"/>
    <dgm:cxn modelId="{AE378C33-8694-4B27-A014-C53BCB6C50E7}" srcId="{D32BDFE1-8240-42D1-A2BA-3AA85A09481F}" destId="{5DB1B4F8-6F40-4B3B-BEA2-A660C07D68AC}" srcOrd="2" destOrd="0" parTransId="{89619E31-2AB5-4D5C-96DD-52A7B41C7A18}" sibTransId="{0DACBDBD-E5D1-4778-B32D-A1D78345F93D}"/>
    <dgm:cxn modelId="{5A55793B-139F-49B5-ABA6-64C5EA55E89B}" srcId="{D32BDFE1-8240-42D1-A2BA-3AA85A09481F}" destId="{A56B12AF-6846-4277-8644-9EA0F5FA4148}" srcOrd="1" destOrd="0" parTransId="{658F4C69-E019-4513-B2F9-07A77CD4B2F9}" sibTransId="{76A5F9CB-0D2E-47A5-962B-DDBA3B2B3C71}"/>
    <dgm:cxn modelId="{D65C103F-FD8B-446B-BFC1-9EC8BC0D6205}" srcId="{D32BDFE1-8240-42D1-A2BA-3AA85A09481F}" destId="{35E28345-6DBC-4265-9114-1646066C6CB9}" srcOrd="8" destOrd="0" parTransId="{263A3BC7-C26B-457A-9A7E-685602F8F5B3}" sibTransId="{EE835F6F-B91E-4279-B6A3-F8A91D2433DD}"/>
    <dgm:cxn modelId="{B7CCD467-F2DC-4763-B229-B3B7422E5734}" type="presOf" srcId="{4B278635-0EE9-4BE9-9EE9-4CFE2A86F7D5}" destId="{DE1F2E94-2724-4ECD-9B5B-677E78A61FA6}" srcOrd="1" destOrd="0" presId="urn:microsoft.com/office/officeart/2005/8/layout/list1"/>
    <dgm:cxn modelId="{CA62ED4B-58C7-4B72-8E23-634CEB9C9F2E}" type="presOf" srcId="{4B278635-0EE9-4BE9-9EE9-4CFE2A86F7D5}" destId="{524C8977-B9BA-483C-9B22-BAD5DC555CB4}" srcOrd="0" destOrd="0" presId="urn:microsoft.com/office/officeart/2005/8/layout/list1"/>
    <dgm:cxn modelId="{E582E44C-DFEC-489D-B4A3-6717780B1851}" srcId="{D32BDFE1-8240-42D1-A2BA-3AA85A09481F}" destId="{30D89103-E7BD-4DA3-97F0-4802A78D6458}" srcOrd="6" destOrd="0" parTransId="{0789F797-6ED6-41F3-B9D6-8F20554A2521}" sibTransId="{50F7B35A-75C3-4938-AB71-199ADDA65B2E}"/>
    <dgm:cxn modelId="{5443166E-12F4-494D-AFFC-FC830CB8AB5D}" type="presOf" srcId="{61AEFB92-10E3-4FCB-A6DD-E67BDD2D544C}" destId="{C076516D-50C7-4DBC-9C74-8BA0D74E8632}" srcOrd="1" destOrd="0" presId="urn:microsoft.com/office/officeart/2005/8/layout/list1"/>
    <dgm:cxn modelId="{98686570-D7E3-41B2-B5EC-06DD0C7D14FA}" type="presOf" srcId="{26F5F769-4355-4E64-864F-0127F92B3AAA}" destId="{416C3A7F-2313-4E2F-9A58-73ED96FFD6C1}" srcOrd="0" destOrd="0" presId="urn:microsoft.com/office/officeart/2005/8/layout/list1"/>
    <dgm:cxn modelId="{AD3ACE51-1017-40DF-A46B-2E5F202AD6A2}" type="presOf" srcId="{26F5F769-4355-4E64-864F-0127F92B3AAA}" destId="{03F1F1FF-1F46-47FF-8B50-45168693F536}" srcOrd="1" destOrd="0" presId="urn:microsoft.com/office/officeart/2005/8/layout/list1"/>
    <dgm:cxn modelId="{1999FA57-7671-4036-AC79-6BED5DA8DD46}" srcId="{D32BDFE1-8240-42D1-A2BA-3AA85A09481F}" destId="{4B278635-0EE9-4BE9-9EE9-4CFE2A86F7D5}" srcOrd="0" destOrd="0" parTransId="{BAAA9213-DCEF-43FA-84FC-1E08829662AB}" sibTransId="{EC0337DC-9063-4D3D-B7C0-8FE4ED8B2E34}"/>
    <dgm:cxn modelId="{56F8688C-D7F9-45D0-9879-0E36A3627668}" type="presOf" srcId="{1AB492FD-9BC8-46FA-9C6B-426E753F94D5}" destId="{19503ADF-D1C1-4834-82A9-C6B261918B9E}" srcOrd="1" destOrd="0" presId="urn:microsoft.com/office/officeart/2005/8/layout/list1"/>
    <dgm:cxn modelId="{4394578C-0A8B-4054-B760-AD8F09202AF0}" type="presOf" srcId="{F4C445B5-A6D7-41FF-B1AA-310D47D62E52}" destId="{0C2B0156-E607-4CDC-B5E4-11FD68AD7887}" srcOrd="0" destOrd="0" presId="urn:microsoft.com/office/officeart/2005/8/layout/list1"/>
    <dgm:cxn modelId="{51E8EC92-F677-4312-95E1-98AC6042DD19}" type="presOf" srcId="{A56B12AF-6846-4277-8644-9EA0F5FA4148}" destId="{09057F1C-9F9F-4B4F-AE6A-095943994ABD}" srcOrd="0" destOrd="0" presId="urn:microsoft.com/office/officeart/2005/8/layout/list1"/>
    <dgm:cxn modelId="{8CB3C1A2-3D3E-4D3B-84F6-612357C32EB0}" srcId="{D32BDFE1-8240-42D1-A2BA-3AA85A09481F}" destId="{F4C445B5-A6D7-41FF-B1AA-310D47D62E52}" srcOrd="7" destOrd="0" parTransId="{80CB733A-151F-403E-8013-D438E27FF7E8}" sibTransId="{A4004652-A08E-41B8-B47F-65008CC8642E}"/>
    <dgm:cxn modelId="{13318AAA-97CF-4C22-8947-EB88F7D145C9}" type="presOf" srcId="{30D89103-E7BD-4DA3-97F0-4802A78D6458}" destId="{4B07FBA7-D677-4CDC-B0CA-AE98A96C5FA6}" srcOrd="0" destOrd="0" presId="urn:microsoft.com/office/officeart/2005/8/layout/list1"/>
    <dgm:cxn modelId="{882AE3B9-6ECC-4ED5-9385-8540FAF2BB7F}" type="presOf" srcId="{F4C445B5-A6D7-41FF-B1AA-310D47D62E52}" destId="{2A83484A-86C3-4335-A23B-9263F158A13B}" srcOrd="1" destOrd="0" presId="urn:microsoft.com/office/officeart/2005/8/layout/list1"/>
    <dgm:cxn modelId="{217058CE-EB2E-4574-85B6-51CA8F86FF47}" srcId="{D32BDFE1-8240-42D1-A2BA-3AA85A09481F}" destId="{26F5F769-4355-4E64-864F-0127F92B3AAA}" srcOrd="3" destOrd="0" parTransId="{86050953-07F1-4022-9ABC-B95DC405264D}" sibTransId="{63C6B1C8-DB61-4BAE-9349-329E67D47AEF}"/>
    <dgm:cxn modelId="{624C69D0-DBB2-43C6-81CF-53EC5FE7A889}" type="presOf" srcId="{D32BDFE1-8240-42D1-A2BA-3AA85A09481F}" destId="{8AC78891-A52C-41B8-8484-D864434D559B}" srcOrd="0" destOrd="0" presId="urn:microsoft.com/office/officeart/2005/8/layout/list1"/>
    <dgm:cxn modelId="{9BEC34D6-DC55-4BEC-97E4-78D7111FBCAA}" srcId="{D32BDFE1-8240-42D1-A2BA-3AA85A09481F}" destId="{1AB492FD-9BC8-46FA-9C6B-426E753F94D5}" srcOrd="4" destOrd="0" parTransId="{EAD985DE-EE2F-4C52-84FE-99A244328921}" sibTransId="{81DCA070-105C-442C-A0D3-1C4E72D9C014}"/>
    <dgm:cxn modelId="{8199C6DF-102D-41B4-99AA-374904F792B3}" srcId="{D32BDFE1-8240-42D1-A2BA-3AA85A09481F}" destId="{61AEFB92-10E3-4FCB-A6DD-E67BDD2D544C}" srcOrd="5" destOrd="0" parTransId="{1E40D9E4-07AF-43B1-AB1A-04A4006B263F}" sibTransId="{A4A09D64-C709-42A4-8205-3C07C5899501}"/>
    <dgm:cxn modelId="{7DE813E0-AC53-4E00-8BCE-42BF0A75E320}" type="presOf" srcId="{1AB492FD-9BC8-46FA-9C6B-426E753F94D5}" destId="{EB065BD4-11D0-46BC-8E29-2F4AFEB4ACA8}" srcOrd="0" destOrd="0" presId="urn:microsoft.com/office/officeart/2005/8/layout/list1"/>
    <dgm:cxn modelId="{EF9010E3-8DCE-4700-9469-710F04722744}" type="presOf" srcId="{61AEFB92-10E3-4FCB-A6DD-E67BDD2D544C}" destId="{E1D120C0-AE48-4DBE-8646-4C0E0F8F4596}" srcOrd="0" destOrd="0" presId="urn:microsoft.com/office/officeart/2005/8/layout/list1"/>
    <dgm:cxn modelId="{524A77E4-8580-4A00-BA8C-A455213E8230}" type="presOf" srcId="{5DB1B4F8-6F40-4B3B-BEA2-A660C07D68AC}" destId="{7DF707E6-DEFE-4C70-9C96-FA26FB645E72}" srcOrd="1" destOrd="0" presId="urn:microsoft.com/office/officeart/2005/8/layout/list1"/>
    <dgm:cxn modelId="{72E4ADE6-2125-405C-B19A-FA5CBD619634}" type="presOf" srcId="{30D89103-E7BD-4DA3-97F0-4802A78D6458}" destId="{0E93DC45-371C-476E-96B4-C91DA7A16110}" srcOrd="1" destOrd="0" presId="urn:microsoft.com/office/officeart/2005/8/layout/list1"/>
    <dgm:cxn modelId="{8E6313F6-2F98-4B25-B783-1E6B529484EF}" type="presOf" srcId="{35E28345-6DBC-4265-9114-1646066C6CB9}" destId="{F6535B98-3AEF-4AB4-AC6F-F3798046ADFC}" srcOrd="0" destOrd="0" presId="urn:microsoft.com/office/officeart/2005/8/layout/list1"/>
    <dgm:cxn modelId="{E8D6C0F9-507E-4E96-B88B-7C3EBF2DB06E}" type="presOf" srcId="{5DB1B4F8-6F40-4B3B-BEA2-A660C07D68AC}" destId="{45C6663D-A71A-45BA-B3E6-651F8EE23FF5}" srcOrd="0" destOrd="0" presId="urn:microsoft.com/office/officeart/2005/8/layout/list1"/>
    <dgm:cxn modelId="{2151CB42-89AA-4614-A438-B475587DB4B4}" type="presParOf" srcId="{8AC78891-A52C-41B8-8484-D864434D559B}" destId="{52CE9531-C204-4B70-8F1D-9C4C6CC50904}" srcOrd="0" destOrd="0" presId="urn:microsoft.com/office/officeart/2005/8/layout/list1"/>
    <dgm:cxn modelId="{C16D3F7F-8ED9-4E76-A390-FBD5BAC26680}" type="presParOf" srcId="{52CE9531-C204-4B70-8F1D-9C4C6CC50904}" destId="{524C8977-B9BA-483C-9B22-BAD5DC555CB4}" srcOrd="0" destOrd="0" presId="urn:microsoft.com/office/officeart/2005/8/layout/list1"/>
    <dgm:cxn modelId="{FD674655-78D5-4436-BCF4-DF81E25DED3C}" type="presParOf" srcId="{52CE9531-C204-4B70-8F1D-9C4C6CC50904}" destId="{DE1F2E94-2724-4ECD-9B5B-677E78A61FA6}" srcOrd="1" destOrd="0" presId="urn:microsoft.com/office/officeart/2005/8/layout/list1"/>
    <dgm:cxn modelId="{DC2F5411-FB18-4176-9B8D-0A53FBDE8652}" type="presParOf" srcId="{8AC78891-A52C-41B8-8484-D864434D559B}" destId="{306EC05C-1474-499F-ABC0-8932EC7B7DFA}" srcOrd="1" destOrd="0" presId="urn:microsoft.com/office/officeart/2005/8/layout/list1"/>
    <dgm:cxn modelId="{75CEC701-1D3D-4113-A71E-710DEB1C530B}" type="presParOf" srcId="{8AC78891-A52C-41B8-8484-D864434D559B}" destId="{A3E609C6-45C4-4EA7-A6E0-F61BAAB448FF}" srcOrd="2" destOrd="0" presId="urn:microsoft.com/office/officeart/2005/8/layout/list1"/>
    <dgm:cxn modelId="{5C666BEC-9A56-42F7-84CA-E9B7D22D2349}" type="presParOf" srcId="{8AC78891-A52C-41B8-8484-D864434D559B}" destId="{7DA95EA8-752A-4D18-8DD4-00188E8B543D}" srcOrd="3" destOrd="0" presId="urn:microsoft.com/office/officeart/2005/8/layout/list1"/>
    <dgm:cxn modelId="{77BA2AA4-61B0-44AC-8CA4-6EB8AFC823E4}" type="presParOf" srcId="{8AC78891-A52C-41B8-8484-D864434D559B}" destId="{EF58B426-F6B8-4AF8-A910-706664F6C6F7}" srcOrd="4" destOrd="0" presId="urn:microsoft.com/office/officeart/2005/8/layout/list1"/>
    <dgm:cxn modelId="{A0351721-DE60-4492-9BA1-39BE987426F0}" type="presParOf" srcId="{EF58B426-F6B8-4AF8-A910-706664F6C6F7}" destId="{09057F1C-9F9F-4B4F-AE6A-095943994ABD}" srcOrd="0" destOrd="0" presId="urn:microsoft.com/office/officeart/2005/8/layout/list1"/>
    <dgm:cxn modelId="{F5742448-8FDA-4637-B4FE-347AA8DF7BCF}" type="presParOf" srcId="{EF58B426-F6B8-4AF8-A910-706664F6C6F7}" destId="{4BCE943F-3032-41B0-9A15-CDBB0F729A50}" srcOrd="1" destOrd="0" presId="urn:microsoft.com/office/officeart/2005/8/layout/list1"/>
    <dgm:cxn modelId="{8A440907-88A3-49BF-83F0-E1739122CE58}" type="presParOf" srcId="{8AC78891-A52C-41B8-8484-D864434D559B}" destId="{E7B18F12-B43E-4BD5-80F0-E1572B08E48F}" srcOrd="5" destOrd="0" presId="urn:microsoft.com/office/officeart/2005/8/layout/list1"/>
    <dgm:cxn modelId="{8DE0E7FD-5438-42E1-923C-0D7C26A791B4}" type="presParOf" srcId="{8AC78891-A52C-41B8-8484-D864434D559B}" destId="{81412BF1-9815-4C5A-A025-633EFF156893}" srcOrd="6" destOrd="0" presId="urn:microsoft.com/office/officeart/2005/8/layout/list1"/>
    <dgm:cxn modelId="{647DC598-9A8E-4E36-AD3D-F271AF71EE04}" type="presParOf" srcId="{8AC78891-A52C-41B8-8484-D864434D559B}" destId="{2A68CF38-F6E8-4E84-B037-711097E56A81}" srcOrd="7" destOrd="0" presId="urn:microsoft.com/office/officeart/2005/8/layout/list1"/>
    <dgm:cxn modelId="{0F946C67-6E9D-488F-91B0-1B12DC1A8F00}" type="presParOf" srcId="{8AC78891-A52C-41B8-8484-D864434D559B}" destId="{56CBCE95-E8CB-4020-8916-377401554368}" srcOrd="8" destOrd="0" presId="urn:microsoft.com/office/officeart/2005/8/layout/list1"/>
    <dgm:cxn modelId="{EB005300-AD27-42A1-A136-C3E77D2A8ED1}" type="presParOf" srcId="{56CBCE95-E8CB-4020-8916-377401554368}" destId="{45C6663D-A71A-45BA-B3E6-651F8EE23FF5}" srcOrd="0" destOrd="0" presId="urn:microsoft.com/office/officeart/2005/8/layout/list1"/>
    <dgm:cxn modelId="{20D166CE-A4AD-4299-9E5F-B88AC69D00EA}" type="presParOf" srcId="{56CBCE95-E8CB-4020-8916-377401554368}" destId="{7DF707E6-DEFE-4C70-9C96-FA26FB645E72}" srcOrd="1" destOrd="0" presId="urn:microsoft.com/office/officeart/2005/8/layout/list1"/>
    <dgm:cxn modelId="{8D0E41C3-5004-43FF-B943-8CAE4EE9D8F2}" type="presParOf" srcId="{8AC78891-A52C-41B8-8484-D864434D559B}" destId="{02AF21F8-5E72-42B0-8705-C1C1FD01E861}" srcOrd="9" destOrd="0" presId="urn:microsoft.com/office/officeart/2005/8/layout/list1"/>
    <dgm:cxn modelId="{827229AD-7C1B-423E-8D43-F9EE5C0E849E}" type="presParOf" srcId="{8AC78891-A52C-41B8-8484-D864434D559B}" destId="{B8E07E5D-7DCD-4B49-AB04-10ABE0EB443C}" srcOrd="10" destOrd="0" presId="urn:microsoft.com/office/officeart/2005/8/layout/list1"/>
    <dgm:cxn modelId="{38DDA426-5A55-4D80-8BFB-0710BCA6DD8E}" type="presParOf" srcId="{8AC78891-A52C-41B8-8484-D864434D559B}" destId="{FCC3A8EF-D57A-4952-896D-51EB4974C185}" srcOrd="11" destOrd="0" presId="urn:microsoft.com/office/officeart/2005/8/layout/list1"/>
    <dgm:cxn modelId="{4F547124-5EE4-4B3D-9BE4-D748B0E476B0}" type="presParOf" srcId="{8AC78891-A52C-41B8-8484-D864434D559B}" destId="{D1131CB5-632E-478A-B888-39BC7A844465}" srcOrd="12" destOrd="0" presId="urn:microsoft.com/office/officeart/2005/8/layout/list1"/>
    <dgm:cxn modelId="{CAFEB397-9A6B-4667-BFC5-90E85B98B77C}" type="presParOf" srcId="{D1131CB5-632E-478A-B888-39BC7A844465}" destId="{416C3A7F-2313-4E2F-9A58-73ED96FFD6C1}" srcOrd="0" destOrd="0" presId="urn:microsoft.com/office/officeart/2005/8/layout/list1"/>
    <dgm:cxn modelId="{3A7B12A7-2C42-44D2-953A-BCB5BCBFC02A}" type="presParOf" srcId="{D1131CB5-632E-478A-B888-39BC7A844465}" destId="{03F1F1FF-1F46-47FF-8B50-45168693F536}" srcOrd="1" destOrd="0" presId="urn:microsoft.com/office/officeart/2005/8/layout/list1"/>
    <dgm:cxn modelId="{2DCDAA14-2165-4108-8AC0-E20BBA581945}" type="presParOf" srcId="{8AC78891-A52C-41B8-8484-D864434D559B}" destId="{75CABBE5-7B64-4F7A-81F7-386007A0F84A}" srcOrd="13" destOrd="0" presId="urn:microsoft.com/office/officeart/2005/8/layout/list1"/>
    <dgm:cxn modelId="{CD3FC311-1D1D-4F11-8693-3871881A6040}" type="presParOf" srcId="{8AC78891-A52C-41B8-8484-D864434D559B}" destId="{B5B171BC-099F-4545-87DE-AFD7043A86C6}" srcOrd="14" destOrd="0" presId="urn:microsoft.com/office/officeart/2005/8/layout/list1"/>
    <dgm:cxn modelId="{59386EB7-9A22-49E8-8125-5B05113D096D}" type="presParOf" srcId="{8AC78891-A52C-41B8-8484-D864434D559B}" destId="{5B95BD9D-AC4D-4EE2-A345-B837ADEF1D08}" srcOrd="15" destOrd="0" presId="urn:microsoft.com/office/officeart/2005/8/layout/list1"/>
    <dgm:cxn modelId="{337B49ED-4108-438C-86F4-144A7270F375}" type="presParOf" srcId="{8AC78891-A52C-41B8-8484-D864434D559B}" destId="{D4549F8A-A564-45B5-89BE-F2DB48D3EDB6}" srcOrd="16" destOrd="0" presId="urn:microsoft.com/office/officeart/2005/8/layout/list1"/>
    <dgm:cxn modelId="{2507B935-4642-4A9B-97F3-44AFD28126D0}" type="presParOf" srcId="{D4549F8A-A564-45B5-89BE-F2DB48D3EDB6}" destId="{EB065BD4-11D0-46BC-8E29-2F4AFEB4ACA8}" srcOrd="0" destOrd="0" presId="urn:microsoft.com/office/officeart/2005/8/layout/list1"/>
    <dgm:cxn modelId="{0260395B-CEF3-45B0-BD55-9000DB445E07}" type="presParOf" srcId="{D4549F8A-A564-45B5-89BE-F2DB48D3EDB6}" destId="{19503ADF-D1C1-4834-82A9-C6B261918B9E}" srcOrd="1" destOrd="0" presId="urn:microsoft.com/office/officeart/2005/8/layout/list1"/>
    <dgm:cxn modelId="{478A7F33-07BE-4052-AA04-A8298C86249C}" type="presParOf" srcId="{8AC78891-A52C-41B8-8484-D864434D559B}" destId="{13FA9761-4691-4F09-B365-9580EC9C3BA7}" srcOrd="17" destOrd="0" presId="urn:microsoft.com/office/officeart/2005/8/layout/list1"/>
    <dgm:cxn modelId="{DAF485C0-CDFE-4FD9-AFCF-54AD62E6AFC2}" type="presParOf" srcId="{8AC78891-A52C-41B8-8484-D864434D559B}" destId="{3B320ECF-39B0-4D9F-BBE5-341A33764785}" srcOrd="18" destOrd="0" presId="urn:microsoft.com/office/officeart/2005/8/layout/list1"/>
    <dgm:cxn modelId="{0DCBA774-E4AC-4CEC-BA38-F3FCA1951CD3}" type="presParOf" srcId="{8AC78891-A52C-41B8-8484-D864434D559B}" destId="{D830ACDD-01AC-45F4-B86E-19C3FCF3BCB6}" srcOrd="19" destOrd="0" presId="urn:microsoft.com/office/officeart/2005/8/layout/list1"/>
    <dgm:cxn modelId="{55F2C78C-7AC7-4F46-8276-41341F1BA8E3}" type="presParOf" srcId="{8AC78891-A52C-41B8-8484-D864434D559B}" destId="{FCF964C7-A7C4-4536-9C60-AFBAB5C6F3F4}" srcOrd="20" destOrd="0" presId="urn:microsoft.com/office/officeart/2005/8/layout/list1"/>
    <dgm:cxn modelId="{B6A395EF-9ECC-4452-8E5C-F5D424704277}" type="presParOf" srcId="{FCF964C7-A7C4-4536-9C60-AFBAB5C6F3F4}" destId="{E1D120C0-AE48-4DBE-8646-4C0E0F8F4596}" srcOrd="0" destOrd="0" presId="urn:microsoft.com/office/officeart/2005/8/layout/list1"/>
    <dgm:cxn modelId="{D1BC9E47-6F6E-4A07-81DD-A72BD5EDF4BE}" type="presParOf" srcId="{FCF964C7-A7C4-4536-9C60-AFBAB5C6F3F4}" destId="{C076516D-50C7-4DBC-9C74-8BA0D74E8632}" srcOrd="1" destOrd="0" presId="urn:microsoft.com/office/officeart/2005/8/layout/list1"/>
    <dgm:cxn modelId="{84396F1F-0018-4EAB-AF36-B87C0287EA93}" type="presParOf" srcId="{8AC78891-A52C-41B8-8484-D864434D559B}" destId="{36919B4B-BFBF-47DB-9D60-A7E9203CF684}" srcOrd="21" destOrd="0" presId="urn:microsoft.com/office/officeart/2005/8/layout/list1"/>
    <dgm:cxn modelId="{5BA38DCE-C0E2-4446-BC49-7AAD2E279B3C}" type="presParOf" srcId="{8AC78891-A52C-41B8-8484-D864434D559B}" destId="{A1689A11-8A34-4178-9F0E-D9ABAFBCB5CA}" srcOrd="22" destOrd="0" presId="urn:microsoft.com/office/officeart/2005/8/layout/list1"/>
    <dgm:cxn modelId="{BD020EDF-D4F4-439A-94F8-4C2C0A38F727}" type="presParOf" srcId="{8AC78891-A52C-41B8-8484-D864434D559B}" destId="{69AD8361-F1D9-483B-895E-046B995FCB0E}" srcOrd="23" destOrd="0" presId="urn:microsoft.com/office/officeart/2005/8/layout/list1"/>
    <dgm:cxn modelId="{8A52AF5C-2CA3-40AB-BD84-F055E0E95754}" type="presParOf" srcId="{8AC78891-A52C-41B8-8484-D864434D559B}" destId="{98B49561-5ED3-4B88-B599-2E9564013BFD}" srcOrd="24" destOrd="0" presId="urn:microsoft.com/office/officeart/2005/8/layout/list1"/>
    <dgm:cxn modelId="{7D8ACACA-A1FE-4E97-9790-51A0D633A67B}" type="presParOf" srcId="{98B49561-5ED3-4B88-B599-2E9564013BFD}" destId="{4B07FBA7-D677-4CDC-B0CA-AE98A96C5FA6}" srcOrd="0" destOrd="0" presId="urn:microsoft.com/office/officeart/2005/8/layout/list1"/>
    <dgm:cxn modelId="{F707361D-B0BC-49A1-BA09-450CC678CFDE}" type="presParOf" srcId="{98B49561-5ED3-4B88-B599-2E9564013BFD}" destId="{0E93DC45-371C-476E-96B4-C91DA7A16110}" srcOrd="1" destOrd="0" presId="urn:microsoft.com/office/officeart/2005/8/layout/list1"/>
    <dgm:cxn modelId="{0EBB76D3-8D0A-429F-88BA-14C91676043E}" type="presParOf" srcId="{8AC78891-A52C-41B8-8484-D864434D559B}" destId="{D9CEA39A-B5DB-410D-9E07-94BBED9C38F1}" srcOrd="25" destOrd="0" presId="urn:microsoft.com/office/officeart/2005/8/layout/list1"/>
    <dgm:cxn modelId="{3CB04A58-6878-4450-A3B0-1B1E688B8589}" type="presParOf" srcId="{8AC78891-A52C-41B8-8484-D864434D559B}" destId="{F8FEC783-B41D-4D53-BDA7-A25E321A3318}" srcOrd="26" destOrd="0" presId="urn:microsoft.com/office/officeart/2005/8/layout/list1"/>
    <dgm:cxn modelId="{FADF4051-3E0C-4595-AC7B-0B86A67CFC81}" type="presParOf" srcId="{8AC78891-A52C-41B8-8484-D864434D559B}" destId="{B0F88732-EE25-41C6-AC95-AA69993F0257}" srcOrd="27" destOrd="0" presId="urn:microsoft.com/office/officeart/2005/8/layout/list1"/>
    <dgm:cxn modelId="{EBDA068A-21CD-4890-8914-2B4963152C1A}" type="presParOf" srcId="{8AC78891-A52C-41B8-8484-D864434D559B}" destId="{6510203B-C6AD-448A-AE6C-05BCAD3D5D33}" srcOrd="28" destOrd="0" presId="urn:microsoft.com/office/officeart/2005/8/layout/list1"/>
    <dgm:cxn modelId="{70DC245A-C8B0-475F-A196-3A073B997AB1}" type="presParOf" srcId="{6510203B-C6AD-448A-AE6C-05BCAD3D5D33}" destId="{0C2B0156-E607-4CDC-B5E4-11FD68AD7887}" srcOrd="0" destOrd="0" presId="urn:microsoft.com/office/officeart/2005/8/layout/list1"/>
    <dgm:cxn modelId="{471D60FB-86D8-404D-9C24-2BEF5A380557}" type="presParOf" srcId="{6510203B-C6AD-448A-AE6C-05BCAD3D5D33}" destId="{2A83484A-86C3-4335-A23B-9263F158A13B}" srcOrd="1" destOrd="0" presId="urn:microsoft.com/office/officeart/2005/8/layout/list1"/>
    <dgm:cxn modelId="{38561460-BE63-460E-BAF1-853DFB12EF12}" type="presParOf" srcId="{8AC78891-A52C-41B8-8484-D864434D559B}" destId="{20653483-23DB-4F9E-A43D-66BDC4CC181E}" srcOrd="29" destOrd="0" presId="urn:microsoft.com/office/officeart/2005/8/layout/list1"/>
    <dgm:cxn modelId="{82183614-E6CF-4352-84BE-F33D51B6F4E7}" type="presParOf" srcId="{8AC78891-A52C-41B8-8484-D864434D559B}" destId="{A353DAEE-F8FE-44CE-B772-E9663CDA71C8}" srcOrd="30" destOrd="0" presId="urn:microsoft.com/office/officeart/2005/8/layout/list1"/>
    <dgm:cxn modelId="{02478142-2373-48BF-8DB9-8F9675513BFA}" type="presParOf" srcId="{8AC78891-A52C-41B8-8484-D864434D559B}" destId="{1094F3C3-D5B5-4EC3-A76E-897B409DFA64}" srcOrd="31" destOrd="0" presId="urn:microsoft.com/office/officeart/2005/8/layout/list1"/>
    <dgm:cxn modelId="{FD82FC1B-F843-4DBB-B384-CA4E559DE25B}" type="presParOf" srcId="{8AC78891-A52C-41B8-8484-D864434D559B}" destId="{49D8A9EE-0D4F-4415-87DC-669446342D31}" srcOrd="32" destOrd="0" presId="urn:microsoft.com/office/officeart/2005/8/layout/list1"/>
    <dgm:cxn modelId="{1ADBD50D-D14B-4B15-AD1E-EEB536FFCDB9}" type="presParOf" srcId="{49D8A9EE-0D4F-4415-87DC-669446342D31}" destId="{F6535B98-3AEF-4AB4-AC6F-F3798046ADFC}" srcOrd="0" destOrd="0" presId="urn:microsoft.com/office/officeart/2005/8/layout/list1"/>
    <dgm:cxn modelId="{E756A6F9-B183-48DE-B3E3-B812AF10A501}" type="presParOf" srcId="{49D8A9EE-0D4F-4415-87DC-669446342D31}" destId="{3B9005BF-78EA-423B-8DFD-988069F23952}" srcOrd="1" destOrd="0" presId="urn:microsoft.com/office/officeart/2005/8/layout/list1"/>
    <dgm:cxn modelId="{08586E5D-14DB-449A-89EC-B8617ECB5432}" type="presParOf" srcId="{8AC78891-A52C-41B8-8484-D864434D559B}" destId="{B54202CC-4EFE-49A2-A5F0-329C97D64F26}" srcOrd="33" destOrd="0" presId="urn:microsoft.com/office/officeart/2005/8/layout/list1"/>
    <dgm:cxn modelId="{07D4D162-A6BB-47D2-899C-DDB85AE28D76}" type="presParOf" srcId="{8AC78891-A52C-41B8-8484-D864434D559B}" destId="{F1CA65BB-A227-40C8-A703-BF0C93D3FF22}" srcOrd="34" destOrd="0" presId="urn:microsoft.com/office/officeart/2005/8/layout/list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3E609C6-45C4-4EA7-A6E0-F61BAAB448FF}">
      <dsp:nvSpPr>
        <dsp:cNvPr id="0" name=""/>
        <dsp:cNvSpPr/>
      </dsp:nvSpPr>
      <dsp:spPr>
        <a:xfrm>
          <a:off x="0" y="112605"/>
          <a:ext cx="3124200" cy="176400"/>
        </a:xfrm>
        <a:prstGeom prst="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threePt" dir="t">
            <a:rot lat="0" lon="0" rev="7500000"/>
          </a:lightRig>
        </a:scene3d>
        <a:sp3d z="152400" extrusionH="63500" prstMaterial="dkEdge">
          <a:bevelT w="135400" h="16350" prst="relaxedInset"/>
          <a:contourClr>
            <a:schemeClr val="bg1"/>
          </a:contourClr>
        </a:sp3d>
      </dsp:spPr>
      <dsp:style>
        <a:lnRef idx="1">
          <a:scrgbClr r="0" g="0" b="0"/>
        </a:lnRef>
        <a:fillRef idx="1">
          <a:scrgbClr r="0" g="0" b="0"/>
        </a:fillRef>
        <a:effectRef idx="2">
          <a:scrgbClr r="0" g="0" b="0"/>
        </a:effectRef>
        <a:fontRef idx="minor"/>
      </dsp:style>
    </dsp:sp>
    <dsp:sp modelId="{DE1F2E94-2724-4ECD-9B5B-677E78A61FA6}">
      <dsp:nvSpPr>
        <dsp:cNvPr id="0" name=""/>
        <dsp:cNvSpPr/>
      </dsp:nvSpPr>
      <dsp:spPr>
        <a:xfrm>
          <a:off x="156210" y="9284"/>
          <a:ext cx="2186940" cy="206640"/>
        </a:xfrm>
        <a:prstGeom prst="roundRect">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2661" tIns="0" rIns="82661" bIns="0" numCol="1" spcCol="1270" anchor="ctr" anchorCtr="0">
          <a:noAutofit/>
        </a:bodyPr>
        <a:lstStyle/>
        <a:p>
          <a:pPr marL="0" lvl="0" indent="0" algn="ctr" defTabSz="355600">
            <a:lnSpc>
              <a:spcPct val="90000"/>
            </a:lnSpc>
            <a:spcBef>
              <a:spcPct val="0"/>
            </a:spcBef>
            <a:spcAft>
              <a:spcPct val="35000"/>
            </a:spcAft>
            <a:buNone/>
          </a:pPr>
          <a:r>
            <a:rPr lang="es-CO" sz="800" b="1" kern="1200">
              <a:latin typeface="Arial Nova Cond" panose="020B0506020202020204" pitchFamily="34" charset="0"/>
            </a:rPr>
            <a:t>COSTO EMPLEADO CON UN SMMLV</a:t>
          </a:r>
        </a:p>
      </dsp:txBody>
      <dsp:txXfrm>
        <a:off x="166297" y="19371"/>
        <a:ext cx="2166766" cy="186466"/>
      </dsp:txXfrm>
    </dsp:sp>
    <dsp:sp modelId="{81412BF1-9815-4C5A-A025-633EFF156893}">
      <dsp:nvSpPr>
        <dsp:cNvPr id="0" name=""/>
        <dsp:cNvSpPr/>
      </dsp:nvSpPr>
      <dsp:spPr>
        <a:xfrm>
          <a:off x="0" y="430125"/>
          <a:ext cx="3124200" cy="176400"/>
        </a:xfrm>
        <a:prstGeom prst="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threePt" dir="t">
            <a:rot lat="0" lon="0" rev="7500000"/>
          </a:lightRig>
        </a:scene3d>
        <a:sp3d z="152400" extrusionH="63500" prstMaterial="dkEdge">
          <a:bevelT w="135400" h="16350" prst="relaxedInset"/>
          <a:contourClr>
            <a:schemeClr val="bg1"/>
          </a:contourClr>
        </a:sp3d>
      </dsp:spPr>
      <dsp:style>
        <a:lnRef idx="1">
          <a:scrgbClr r="0" g="0" b="0"/>
        </a:lnRef>
        <a:fillRef idx="1">
          <a:scrgbClr r="0" g="0" b="0"/>
        </a:fillRef>
        <a:effectRef idx="2">
          <a:scrgbClr r="0" g="0" b="0"/>
        </a:effectRef>
        <a:fontRef idx="minor"/>
      </dsp:style>
    </dsp:sp>
    <dsp:sp modelId="{4BCE943F-3032-41B0-9A15-CDBB0F729A50}">
      <dsp:nvSpPr>
        <dsp:cNvPr id="0" name=""/>
        <dsp:cNvSpPr/>
      </dsp:nvSpPr>
      <dsp:spPr>
        <a:xfrm>
          <a:off x="156210" y="326805"/>
          <a:ext cx="2186940" cy="206640"/>
        </a:xfrm>
        <a:prstGeom prst="roundRect">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2661" tIns="0" rIns="82661" bIns="0" numCol="1" spcCol="1270" anchor="ctr" anchorCtr="0">
          <a:noAutofit/>
        </a:bodyPr>
        <a:lstStyle/>
        <a:p>
          <a:pPr marL="0" lvl="0" indent="0" algn="ctr" defTabSz="355600">
            <a:lnSpc>
              <a:spcPct val="90000"/>
            </a:lnSpc>
            <a:spcBef>
              <a:spcPct val="0"/>
            </a:spcBef>
            <a:spcAft>
              <a:spcPct val="35000"/>
            </a:spcAft>
            <a:buNone/>
          </a:pPr>
          <a:r>
            <a:rPr lang="es-CO" sz="800" b="1" kern="1200">
              <a:latin typeface="Arial Nova Cond" panose="020B0506020202020204" pitchFamily="34" charset="0"/>
            </a:rPr>
            <a:t>COSTO EMPLEADO SALARIO DIFERENTE</a:t>
          </a:r>
        </a:p>
      </dsp:txBody>
      <dsp:txXfrm>
        <a:off x="166297" y="336892"/>
        <a:ext cx="2166766" cy="186466"/>
      </dsp:txXfrm>
    </dsp:sp>
    <dsp:sp modelId="{B8E07E5D-7DCD-4B49-AB04-10ABE0EB443C}">
      <dsp:nvSpPr>
        <dsp:cNvPr id="0" name=""/>
        <dsp:cNvSpPr/>
      </dsp:nvSpPr>
      <dsp:spPr>
        <a:xfrm>
          <a:off x="0" y="747645"/>
          <a:ext cx="3124200" cy="176400"/>
        </a:xfrm>
        <a:prstGeom prst="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threePt" dir="t">
            <a:rot lat="0" lon="0" rev="7500000"/>
          </a:lightRig>
        </a:scene3d>
        <a:sp3d z="152400" extrusionH="63500" prstMaterial="dkEdge">
          <a:bevelT w="135400" h="16350" prst="relaxedInset"/>
          <a:contourClr>
            <a:schemeClr val="bg1"/>
          </a:contourClr>
        </a:sp3d>
      </dsp:spPr>
      <dsp:style>
        <a:lnRef idx="1">
          <a:scrgbClr r="0" g="0" b="0"/>
        </a:lnRef>
        <a:fillRef idx="1">
          <a:scrgbClr r="0" g="0" b="0"/>
        </a:fillRef>
        <a:effectRef idx="2">
          <a:scrgbClr r="0" g="0" b="0"/>
        </a:effectRef>
        <a:fontRef idx="minor"/>
      </dsp:style>
    </dsp:sp>
    <dsp:sp modelId="{7DF707E6-DEFE-4C70-9C96-FA26FB645E72}">
      <dsp:nvSpPr>
        <dsp:cNvPr id="0" name=""/>
        <dsp:cNvSpPr/>
      </dsp:nvSpPr>
      <dsp:spPr>
        <a:xfrm>
          <a:off x="156210" y="644325"/>
          <a:ext cx="2186940" cy="206640"/>
        </a:xfrm>
        <a:prstGeom prst="roundRect">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2661" tIns="0" rIns="82661" bIns="0" numCol="1" spcCol="1270" anchor="ctr" anchorCtr="0">
          <a:noAutofit/>
        </a:bodyPr>
        <a:lstStyle/>
        <a:p>
          <a:pPr marL="0" lvl="0" indent="0" algn="ctr" defTabSz="355600">
            <a:lnSpc>
              <a:spcPct val="90000"/>
            </a:lnSpc>
            <a:spcBef>
              <a:spcPct val="0"/>
            </a:spcBef>
            <a:spcAft>
              <a:spcPct val="35000"/>
            </a:spcAft>
            <a:buNone/>
          </a:pPr>
          <a:r>
            <a:rPr lang="es-CO" sz="800" b="1" kern="1200">
              <a:latin typeface="Arial Nova Cond" panose="020B0506020202020204" pitchFamily="34" charset="0"/>
            </a:rPr>
            <a:t>COSTO EMPLEADO SERVICIO DOMESTICO</a:t>
          </a:r>
        </a:p>
      </dsp:txBody>
      <dsp:txXfrm>
        <a:off x="166297" y="654412"/>
        <a:ext cx="2166766" cy="186466"/>
      </dsp:txXfrm>
    </dsp:sp>
    <dsp:sp modelId="{B5B171BC-099F-4545-87DE-AFD7043A86C6}">
      <dsp:nvSpPr>
        <dsp:cNvPr id="0" name=""/>
        <dsp:cNvSpPr/>
      </dsp:nvSpPr>
      <dsp:spPr>
        <a:xfrm>
          <a:off x="0" y="1065165"/>
          <a:ext cx="3124200" cy="176400"/>
        </a:xfrm>
        <a:prstGeom prst="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threePt" dir="t">
            <a:rot lat="0" lon="0" rev="7500000"/>
          </a:lightRig>
        </a:scene3d>
        <a:sp3d z="152400" extrusionH="63500" prstMaterial="dkEdge">
          <a:bevelT w="135400" h="16350" prst="relaxedInset"/>
          <a:contourClr>
            <a:schemeClr val="bg1"/>
          </a:contourClr>
        </a:sp3d>
      </dsp:spPr>
      <dsp:style>
        <a:lnRef idx="1">
          <a:scrgbClr r="0" g="0" b="0"/>
        </a:lnRef>
        <a:fillRef idx="1">
          <a:scrgbClr r="0" g="0" b="0"/>
        </a:fillRef>
        <a:effectRef idx="2">
          <a:scrgbClr r="0" g="0" b="0"/>
        </a:effectRef>
        <a:fontRef idx="minor"/>
      </dsp:style>
    </dsp:sp>
    <dsp:sp modelId="{03F1F1FF-1F46-47FF-8B50-45168693F536}">
      <dsp:nvSpPr>
        <dsp:cNvPr id="0" name=""/>
        <dsp:cNvSpPr/>
      </dsp:nvSpPr>
      <dsp:spPr>
        <a:xfrm>
          <a:off x="156210" y="961845"/>
          <a:ext cx="2186940" cy="206640"/>
        </a:xfrm>
        <a:prstGeom prst="roundRect">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2661" tIns="0" rIns="82661" bIns="0" numCol="1" spcCol="1270" anchor="ctr" anchorCtr="0">
          <a:noAutofit/>
        </a:bodyPr>
        <a:lstStyle/>
        <a:p>
          <a:pPr marL="0" lvl="0" indent="0" algn="ctr" defTabSz="355600">
            <a:lnSpc>
              <a:spcPct val="90000"/>
            </a:lnSpc>
            <a:spcBef>
              <a:spcPct val="0"/>
            </a:spcBef>
            <a:spcAft>
              <a:spcPct val="35000"/>
            </a:spcAft>
            <a:buNone/>
          </a:pPr>
          <a:r>
            <a:rPr lang="es-CO" sz="800" b="1" kern="1200">
              <a:latin typeface="Arial Nova Cond" panose="020B0506020202020204" pitchFamily="34" charset="0"/>
            </a:rPr>
            <a:t>SERVICIO DOMESTICO POR DIAS</a:t>
          </a:r>
        </a:p>
      </dsp:txBody>
      <dsp:txXfrm>
        <a:off x="166297" y="971932"/>
        <a:ext cx="2166766" cy="186466"/>
      </dsp:txXfrm>
    </dsp:sp>
    <dsp:sp modelId="{3B320ECF-39B0-4D9F-BBE5-341A33764785}">
      <dsp:nvSpPr>
        <dsp:cNvPr id="0" name=""/>
        <dsp:cNvSpPr/>
      </dsp:nvSpPr>
      <dsp:spPr>
        <a:xfrm>
          <a:off x="0" y="1382685"/>
          <a:ext cx="3124200" cy="176400"/>
        </a:xfrm>
        <a:prstGeom prst="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threePt" dir="t">
            <a:rot lat="0" lon="0" rev="7500000"/>
          </a:lightRig>
        </a:scene3d>
        <a:sp3d z="152400" extrusionH="63500" prstMaterial="dkEdge">
          <a:bevelT w="135400" h="16350" prst="relaxedInset"/>
          <a:contourClr>
            <a:schemeClr val="bg1"/>
          </a:contourClr>
        </a:sp3d>
      </dsp:spPr>
      <dsp:style>
        <a:lnRef idx="1">
          <a:scrgbClr r="0" g="0" b="0"/>
        </a:lnRef>
        <a:fillRef idx="1">
          <a:scrgbClr r="0" g="0" b="0"/>
        </a:fillRef>
        <a:effectRef idx="2">
          <a:scrgbClr r="0" g="0" b="0"/>
        </a:effectRef>
        <a:fontRef idx="minor"/>
      </dsp:style>
    </dsp:sp>
    <dsp:sp modelId="{19503ADF-D1C1-4834-82A9-C6B261918B9E}">
      <dsp:nvSpPr>
        <dsp:cNvPr id="0" name=""/>
        <dsp:cNvSpPr/>
      </dsp:nvSpPr>
      <dsp:spPr>
        <a:xfrm>
          <a:off x="156210" y="1279365"/>
          <a:ext cx="2186940" cy="206640"/>
        </a:xfrm>
        <a:prstGeom prst="roundRect">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2661" tIns="0" rIns="82661" bIns="0" numCol="1" spcCol="1270" anchor="ctr" anchorCtr="0">
          <a:noAutofit/>
        </a:bodyPr>
        <a:lstStyle/>
        <a:p>
          <a:pPr marL="0" lvl="0" indent="0" algn="ctr" defTabSz="355600">
            <a:lnSpc>
              <a:spcPct val="90000"/>
            </a:lnSpc>
            <a:spcBef>
              <a:spcPct val="0"/>
            </a:spcBef>
            <a:spcAft>
              <a:spcPct val="35000"/>
            </a:spcAft>
            <a:buNone/>
          </a:pPr>
          <a:r>
            <a:rPr lang="es-CO" sz="800" b="1" kern="1200">
              <a:latin typeface="Arial Nova Cond" panose="020B0506020202020204" pitchFamily="34" charset="0"/>
            </a:rPr>
            <a:t>CÁLCULO HORAS EXTRAS</a:t>
          </a:r>
        </a:p>
      </dsp:txBody>
      <dsp:txXfrm>
        <a:off x="166297" y="1289452"/>
        <a:ext cx="2166766" cy="186466"/>
      </dsp:txXfrm>
    </dsp:sp>
    <dsp:sp modelId="{A1689A11-8A34-4178-9F0E-D9ABAFBCB5CA}">
      <dsp:nvSpPr>
        <dsp:cNvPr id="0" name=""/>
        <dsp:cNvSpPr/>
      </dsp:nvSpPr>
      <dsp:spPr>
        <a:xfrm>
          <a:off x="0" y="1700205"/>
          <a:ext cx="3124200" cy="176400"/>
        </a:xfrm>
        <a:prstGeom prst="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threePt" dir="t">
            <a:rot lat="0" lon="0" rev="7500000"/>
          </a:lightRig>
        </a:scene3d>
        <a:sp3d z="152400" extrusionH="63500" prstMaterial="dkEdge">
          <a:bevelT w="135400" h="16350" prst="relaxedInset"/>
          <a:contourClr>
            <a:schemeClr val="bg1"/>
          </a:contourClr>
        </a:sp3d>
      </dsp:spPr>
      <dsp:style>
        <a:lnRef idx="1">
          <a:scrgbClr r="0" g="0" b="0"/>
        </a:lnRef>
        <a:fillRef idx="1">
          <a:scrgbClr r="0" g="0" b="0"/>
        </a:fillRef>
        <a:effectRef idx="2">
          <a:scrgbClr r="0" g="0" b="0"/>
        </a:effectRef>
        <a:fontRef idx="minor"/>
      </dsp:style>
    </dsp:sp>
    <dsp:sp modelId="{C076516D-50C7-4DBC-9C74-8BA0D74E8632}">
      <dsp:nvSpPr>
        <dsp:cNvPr id="0" name=""/>
        <dsp:cNvSpPr/>
      </dsp:nvSpPr>
      <dsp:spPr>
        <a:xfrm>
          <a:off x="156210" y="1596885"/>
          <a:ext cx="2186940" cy="206640"/>
        </a:xfrm>
        <a:prstGeom prst="roundRect">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2661" tIns="0" rIns="82661" bIns="0" numCol="1" spcCol="1270" anchor="ctr" anchorCtr="0">
          <a:noAutofit/>
        </a:bodyPr>
        <a:lstStyle/>
        <a:p>
          <a:pPr marL="0" lvl="0" indent="0" algn="ctr" defTabSz="355600">
            <a:lnSpc>
              <a:spcPct val="90000"/>
            </a:lnSpc>
            <a:spcBef>
              <a:spcPct val="0"/>
            </a:spcBef>
            <a:spcAft>
              <a:spcPct val="35000"/>
            </a:spcAft>
            <a:buNone/>
          </a:pPr>
          <a:r>
            <a:rPr lang="es-CO" sz="800" b="1" kern="1200">
              <a:latin typeface="Arial Nova Cond" panose="020B0506020202020204" pitchFamily="34" charset="0"/>
            </a:rPr>
            <a:t>RES. 2011 DECRETO 768 DE 2022 (Riesgos)</a:t>
          </a:r>
        </a:p>
      </dsp:txBody>
      <dsp:txXfrm>
        <a:off x="166297" y="1606972"/>
        <a:ext cx="2166766" cy="186466"/>
      </dsp:txXfrm>
    </dsp:sp>
    <dsp:sp modelId="{F8FEC783-B41D-4D53-BDA7-A25E321A3318}">
      <dsp:nvSpPr>
        <dsp:cNvPr id="0" name=""/>
        <dsp:cNvSpPr/>
      </dsp:nvSpPr>
      <dsp:spPr>
        <a:xfrm>
          <a:off x="0" y="2017725"/>
          <a:ext cx="3124200" cy="176400"/>
        </a:xfrm>
        <a:prstGeom prst="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threePt" dir="t">
            <a:rot lat="0" lon="0" rev="7500000"/>
          </a:lightRig>
        </a:scene3d>
        <a:sp3d z="152400" extrusionH="63500" prstMaterial="dkEdge">
          <a:bevelT w="135400" h="16350" prst="relaxedInset"/>
          <a:contourClr>
            <a:schemeClr val="bg1"/>
          </a:contourClr>
        </a:sp3d>
      </dsp:spPr>
      <dsp:style>
        <a:lnRef idx="1">
          <a:scrgbClr r="0" g="0" b="0"/>
        </a:lnRef>
        <a:fillRef idx="1">
          <a:scrgbClr r="0" g="0" b="0"/>
        </a:fillRef>
        <a:effectRef idx="2">
          <a:scrgbClr r="0" g="0" b="0"/>
        </a:effectRef>
        <a:fontRef idx="minor"/>
      </dsp:style>
    </dsp:sp>
    <dsp:sp modelId="{0E93DC45-371C-476E-96B4-C91DA7A16110}">
      <dsp:nvSpPr>
        <dsp:cNvPr id="0" name=""/>
        <dsp:cNvSpPr/>
      </dsp:nvSpPr>
      <dsp:spPr>
        <a:xfrm>
          <a:off x="156210" y="1914405"/>
          <a:ext cx="2186940" cy="206640"/>
        </a:xfrm>
        <a:prstGeom prst="roundRect">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2661" tIns="0" rIns="82661" bIns="0" numCol="1" spcCol="1270" anchor="ctr" anchorCtr="0">
          <a:noAutofit/>
        </a:bodyPr>
        <a:lstStyle/>
        <a:p>
          <a:pPr marL="0" lvl="0" indent="0" algn="ctr" defTabSz="355600">
            <a:lnSpc>
              <a:spcPct val="90000"/>
            </a:lnSpc>
            <a:spcBef>
              <a:spcPct val="0"/>
            </a:spcBef>
            <a:spcAft>
              <a:spcPct val="35000"/>
            </a:spcAft>
            <a:buNone/>
          </a:pPr>
          <a:r>
            <a:rPr lang="es-CO" sz="800" b="1" kern="1200">
              <a:latin typeface="Arial Nova Cond" panose="020B0506020202020204" pitchFamily="34" charset="0"/>
            </a:rPr>
            <a:t>TARIFA ARL</a:t>
          </a:r>
        </a:p>
      </dsp:txBody>
      <dsp:txXfrm>
        <a:off x="166297" y="1924492"/>
        <a:ext cx="2166766" cy="186466"/>
      </dsp:txXfrm>
    </dsp:sp>
    <dsp:sp modelId="{A353DAEE-F8FE-44CE-B772-E9663CDA71C8}">
      <dsp:nvSpPr>
        <dsp:cNvPr id="0" name=""/>
        <dsp:cNvSpPr/>
      </dsp:nvSpPr>
      <dsp:spPr>
        <a:xfrm>
          <a:off x="0" y="2335245"/>
          <a:ext cx="3124200" cy="176400"/>
        </a:xfrm>
        <a:prstGeom prst="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threePt" dir="t">
            <a:rot lat="0" lon="0" rev="7500000"/>
          </a:lightRig>
        </a:scene3d>
        <a:sp3d z="152400" extrusionH="63500" prstMaterial="dkEdge">
          <a:bevelT w="135400" h="16350" prst="relaxedInset"/>
          <a:contourClr>
            <a:schemeClr val="bg1"/>
          </a:contourClr>
        </a:sp3d>
      </dsp:spPr>
      <dsp:style>
        <a:lnRef idx="1">
          <a:scrgbClr r="0" g="0" b="0"/>
        </a:lnRef>
        <a:fillRef idx="1">
          <a:scrgbClr r="0" g="0" b="0"/>
        </a:fillRef>
        <a:effectRef idx="2">
          <a:scrgbClr r="0" g="0" b="0"/>
        </a:effectRef>
        <a:fontRef idx="minor"/>
      </dsp:style>
    </dsp:sp>
    <dsp:sp modelId="{2A83484A-86C3-4335-A23B-9263F158A13B}">
      <dsp:nvSpPr>
        <dsp:cNvPr id="0" name=""/>
        <dsp:cNvSpPr/>
      </dsp:nvSpPr>
      <dsp:spPr>
        <a:xfrm>
          <a:off x="156210" y="2231925"/>
          <a:ext cx="2186940" cy="206640"/>
        </a:xfrm>
        <a:prstGeom prst="roundRect">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2661" tIns="0" rIns="82661" bIns="0" numCol="1" spcCol="1270" anchor="ctr" anchorCtr="0">
          <a:noAutofit/>
        </a:bodyPr>
        <a:lstStyle/>
        <a:p>
          <a:pPr marL="0" lvl="0" indent="0" algn="ctr" defTabSz="355600">
            <a:lnSpc>
              <a:spcPct val="90000"/>
            </a:lnSpc>
            <a:spcBef>
              <a:spcPct val="0"/>
            </a:spcBef>
            <a:spcAft>
              <a:spcPct val="35000"/>
            </a:spcAft>
            <a:buNone/>
          </a:pPr>
          <a:r>
            <a:rPr lang="es-CO" sz="800" b="1" kern="1200">
              <a:latin typeface="Arial Nova Cond" panose="020B0506020202020204" pitchFamily="34" charset="0"/>
            </a:rPr>
            <a:t>HISTORICO SMMLV</a:t>
          </a:r>
        </a:p>
      </dsp:txBody>
      <dsp:txXfrm>
        <a:off x="166297" y="2242012"/>
        <a:ext cx="2166766" cy="186466"/>
      </dsp:txXfrm>
    </dsp:sp>
    <dsp:sp modelId="{F1CA65BB-A227-40C8-A703-BF0C93D3FF22}">
      <dsp:nvSpPr>
        <dsp:cNvPr id="0" name=""/>
        <dsp:cNvSpPr/>
      </dsp:nvSpPr>
      <dsp:spPr>
        <a:xfrm>
          <a:off x="0" y="2652765"/>
          <a:ext cx="3124200" cy="176400"/>
        </a:xfrm>
        <a:prstGeom prst="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a:scene3d>
          <a:camera prst="orthographicFront"/>
          <a:lightRig rig="threePt" dir="t">
            <a:rot lat="0" lon="0" rev="7500000"/>
          </a:lightRig>
        </a:scene3d>
        <a:sp3d z="152400" extrusionH="63500" prstMaterial="dkEdge">
          <a:bevelT w="135400" h="16350" prst="relaxedInset"/>
          <a:contourClr>
            <a:schemeClr val="bg1"/>
          </a:contourClr>
        </a:sp3d>
      </dsp:spPr>
      <dsp:style>
        <a:lnRef idx="1">
          <a:scrgbClr r="0" g="0" b="0"/>
        </a:lnRef>
        <a:fillRef idx="1">
          <a:scrgbClr r="0" g="0" b="0"/>
        </a:fillRef>
        <a:effectRef idx="2">
          <a:scrgbClr r="0" g="0" b="0"/>
        </a:effectRef>
        <a:fontRef idx="minor"/>
      </dsp:style>
    </dsp:sp>
    <dsp:sp modelId="{3B9005BF-78EA-423B-8DFD-988069F23952}">
      <dsp:nvSpPr>
        <dsp:cNvPr id="0" name=""/>
        <dsp:cNvSpPr/>
      </dsp:nvSpPr>
      <dsp:spPr>
        <a:xfrm>
          <a:off x="156210" y="2549445"/>
          <a:ext cx="2186940" cy="206640"/>
        </a:xfrm>
        <a:prstGeom prst="roundRect">
          <a:avLst/>
        </a:prstGeom>
        <a:gradFill rotWithShape="0">
          <a:gsLst>
            <a:gs pos="0">
              <a:schemeClr val="accent1">
                <a:hueOff val="0"/>
                <a:satOff val="0"/>
                <a:lumOff val="0"/>
                <a:alphaOff val="0"/>
                <a:satMod val="103000"/>
                <a:lumMod val="102000"/>
                <a:tint val="94000"/>
              </a:schemeClr>
            </a:gs>
            <a:gs pos="50000">
              <a:schemeClr val="accent1">
                <a:hueOff val="0"/>
                <a:satOff val="0"/>
                <a:lumOff val="0"/>
                <a:alphaOff val="0"/>
                <a:satMod val="110000"/>
                <a:lumMod val="100000"/>
                <a:shade val="100000"/>
              </a:schemeClr>
            </a:gs>
            <a:gs pos="100000">
              <a:schemeClr val="accent1">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2661" tIns="0" rIns="82661" bIns="0" numCol="1" spcCol="1270" anchor="ctr" anchorCtr="0">
          <a:noAutofit/>
        </a:bodyPr>
        <a:lstStyle/>
        <a:p>
          <a:pPr marL="0" lvl="0" indent="0" algn="ctr" defTabSz="355600">
            <a:lnSpc>
              <a:spcPct val="90000"/>
            </a:lnSpc>
            <a:spcBef>
              <a:spcPct val="0"/>
            </a:spcBef>
            <a:spcAft>
              <a:spcPct val="35000"/>
            </a:spcAft>
            <a:buNone/>
          </a:pPr>
          <a:r>
            <a:rPr lang="es-CO" sz="800" b="1" kern="1200">
              <a:latin typeface="Arial Nova Cond" panose="020B0506020202020204" pitchFamily="34" charset="0"/>
            </a:rPr>
            <a:t>FONDO DE SOLIDARIDAD</a:t>
          </a:r>
        </a:p>
      </dsp:txBody>
      <dsp:txXfrm>
        <a:off x="166297" y="2559532"/>
        <a:ext cx="2166766" cy="186466"/>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9">
  <dgm:title val=""/>
  <dgm:desc val=""/>
  <dgm:catLst>
    <dgm:cat type="3D" pri="11900"/>
  </dgm:catLst>
  <dgm:scene3d>
    <a:camera prst="perspectiveRelaxed">
      <a:rot lat="19149996" lon="20104178" rev="1577324"/>
    </a:camera>
    <a:lightRig rig="soft" dir="t"/>
    <a:backdrop>
      <a:anchor x="0" y="0" z="-210000"/>
      <a:norm dx="0" dy="0" dz="914400"/>
      <a:up dx="0" dy="914400" dz="0"/>
    </a:backdrop>
  </dgm:scene3d>
  <dgm:styleLbl name="node0">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extrusionH="152250" prstMaterial="matte">
      <a:bevelT w="165100" prst="coolSlant"/>
    </dgm:sp3d>
    <dgm:txPr>
      <a:sp3d extrusionH="28000" prstMaterial="matte"/>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prstMaterial="matte"/>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dgm:scene3d>
    <dgm:sp3d extrusionH="152250" prstMaterial="matte">
      <a:bevelT w="165100" prst="coolSlant"/>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dgm:scene3d>
    <dgm:sp3d z="-227350" prstMaterial="matte"/>
    <dgm:txPr/>
    <dgm:style>
      <a:lnRef idx="0">
        <a:scrgbClr r="0" g="0" b="0"/>
      </a:lnRef>
      <a:fillRef idx="1">
        <a:scrgbClr r="0" g="0" b="0"/>
      </a:fillRef>
      <a:effectRef idx="0">
        <a:scrgbClr r="0" g="0" b="0"/>
      </a:effectRef>
      <a:fontRef idx="minor"/>
    </dgm:style>
  </dgm:styleLbl>
  <dgm:styleLbl name="sibTrans2D1">
    <dgm:scene3d>
      <a:camera prst="orthographicFront"/>
      <a:lightRig rig="threePt" dir="t"/>
    </dgm:scene3d>
    <dgm:sp3d z="-227350" prstMaterial="matte"/>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prstMaterial="matte"/>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227350" prstMaterial="matte"/>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z="-22735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extrusionH="152250" prstMaterial="matte">
      <a:bevelT w="165100" prst="coolSlant"/>
    </dgm:sp3d>
    <dgm:txPr>
      <a:sp3d extrusionH="28000" prstMaterial="matte"/>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27350" prstMaterial="matte"/>
    <dgm:txPr/>
    <dgm:style>
      <a:lnRef idx="0">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z="-227350" prstMaterial="matte"/>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z="-227350" prstMaterial="matte"/>
    <dgm:txPr/>
    <dgm:style>
      <a:lnRef idx="0">
        <a:scrgbClr r="0" g="0" b="0"/>
      </a:lnRef>
      <a:fillRef idx="3">
        <a:scrgbClr r="0" g="0" b="0"/>
      </a:fillRef>
      <a:effectRef idx="0">
        <a:scrgbClr r="0" g="0" b="0"/>
      </a:effectRef>
      <a:fontRef idx="minor">
        <a:schemeClr val="lt1"/>
      </a:fontRef>
    </dgm:style>
  </dgm:styleLbl>
  <dgm:styleLbl name="parChTrans2D4">
    <dgm:scene3d>
      <a:camera prst="orthographicFront"/>
      <a:lightRig rig="threePt" dir="t"/>
    </dgm:scene3d>
    <dgm:sp3d z="-227350" prstMaterial="matte"/>
    <dgm:txPr/>
    <dgm:style>
      <a:lnRef idx="0">
        <a:scrgbClr r="0" g="0" b="0"/>
      </a:lnRef>
      <a:fillRef idx="3">
        <a:scrgbClr r="0" g="0" b="0"/>
      </a:fillRef>
      <a:effectRef idx="0">
        <a:scrgbClr r="0" g="0" b="0"/>
      </a:effectRef>
      <a:fontRef idx="minor">
        <a:schemeClr val="lt1"/>
      </a:fontRef>
    </dgm:style>
  </dgm:styleLbl>
  <dgm:styleLbl name="parChTrans1D1">
    <dgm:scene3d>
      <a:camera prst="orthographicFront"/>
      <a:lightRig rig="threePt" dir="t"/>
    </dgm:scene3d>
    <dgm:sp3d z="-22735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z="-22735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z="-22735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z="-22735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prstMaterial="matte"/>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z="-227350" prstMaterial="matte"/>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extrusionH="152250" prstMaterial="matte">
      <a:bevelT w="165100" prst="coolSlant"/>
    </dgm:sp3d>
    <dgm:txPr/>
    <dgm:style>
      <a:lnRef idx="0">
        <a:scrgbClr r="0" g="0" b="0"/>
      </a:lnRef>
      <a:fillRef idx="1">
        <a:scrgbClr r="0" g="0" b="0"/>
      </a:fillRef>
      <a:effectRef idx="2">
        <a:scrgbClr r="0" g="0" b="0"/>
      </a:effectRef>
      <a:fontRef idx="minor"/>
    </dgm:style>
  </dgm:styleLbl>
  <dgm:styleLbl name="trAlignAcc1">
    <dgm:scene3d>
      <a:camera prst="orthographicFront"/>
      <a:lightRig rig="threePt" dir="t"/>
    </dgm:scene3d>
    <dgm:sp3d extrusionH="152250" prstMaterial="matte">
      <a:bevelT w="165100" prst="coolSlant"/>
    </dgm:sp3d>
    <dgm:txPr/>
    <dgm:style>
      <a:lnRef idx="0">
        <a:scrgbClr r="0" g="0" b="0"/>
      </a:lnRef>
      <a:fillRef idx="1">
        <a:scrgbClr r="0" g="0" b="0"/>
      </a:fillRef>
      <a:effectRef idx="2">
        <a:scrgbClr r="0" g="0" b="0"/>
      </a:effectRef>
      <a:fontRef idx="minor"/>
    </dgm:style>
  </dgm:styleLbl>
  <dgm:styleLbl name="bgAcc1">
    <dgm:scene3d>
      <a:camera prst="orthographicFront"/>
      <a:lightRig rig="threePt" dir="t"/>
    </dgm:scene3d>
    <dgm:sp3d z="-227350" prstMaterial="matte"/>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prstMaterial="matte"/>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extrusionH="152250" prstMaterial="matte">
      <a:bevelT w="165100" prst="coolSlant"/>
    </dgm:sp3d>
    <dgm:txPr/>
    <dgm:style>
      <a:lnRef idx="0">
        <a:scrgbClr r="0" g="0" b="0"/>
      </a:lnRef>
      <a:fillRef idx="1">
        <a:scrgbClr r="0" g="0" b="0"/>
      </a:fillRef>
      <a:effectRef idx="2">
        <a:scrgbClr r="0" g="0" b="0"/>
      </a:effectRef>
      <a:fontRef idx="minor"/>
    </dgm:style>
  </dgm:styleLbl>
  <dgm:styleLbl name="solidBgAcc1">
    <dgm:scene3d>
      <a:camera prst="orthographicFront"/>
      <a:lightRig rig="threePt" dir="t"/>
    </dgm:scene3d>
    <dgm:sp3d z="-227350" prstMaterial="matte"/>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prstMaterial="matte"/>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extrusionH="152250" prstMaterial="matte">
      <a:bevelT w="165100" prst="coolSlant"/>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227350" prstMaterial="matte"/>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prstMaterial="matte"/>
    <dgm:txPr/>
    <dgm:style>
      <a:lnRef idx="0">
        <a:scrgbClr r="0" g="0" b="0"/>
      </a:lnRef>
      <a:fillRef idx="1">
        <a:scrgbClr r="0" g="0" b="0"/>
      </a:fillRef>
      <a:effectRef idx="0">
        <a:scrgbClr r="0" g="0" b="0"/>
      </a:effectRef>
      <a:fontRef idx="minor"/>
    </dgm:style>
  </dgm:styleLbl>
  <dgm:styleLbl name="fgAcc2">
    <dgm:scene3d>
      <a:camera prst="orthographicFront"/>
      <a:lightRig rig="threePt" dir="t"/>
    </dgm:scene3d>
    <dgm:sp3d prstMaterial="matte"/>
    <dgm:txPr/>
    <dgm:style>
      <a:lnRef idx="0">
        <a:scrgbClr r="0" g="0" b="0"/>
      </a:lnRef>
      <a:fillRef idx="1">
        <a:scrgbClr r="0" g="0" b="0"/>
      </a:fillRef>
      <a:effectRef idx="0">
        <a:scrgbClr r="0" g="0" b="0"/>
      </a:effectRef>
      <a:fontRef idx="minor"/>
    </dgm:style>
  </dgm:styleLbl>
  <dgm:styleLbl name="fgAcc3">
    <dgm:scene3d>
      <a:camera prst="orthographicFront"/>
      <a:lightRig rig="threePt" dir="t"/>
    </dgm:scene3d>
    <dgm:sp3d prstMaterial="matte"/>
    <dgm:txPr/>
    <dgm:style>
      <a:lnRef idx="0">
        <a:scrgbClr r="0" g="0" b="0"/>
      </a:lnRef>
      <a:fillRef idx="1">
        <a:scrgbClr r="0" g="0" b="0"/>
      </a:fillRef>
      <a:effectRef idx="0">
        <a:scrgbClr r="0" g="0" b="0"/>
      </a:effectRef>
      <a:fontRef idx="minor"/>
    </dgm:style>
  </dgm:styleLbl>
  <dgm:styleLbl name="fgAcc4">
    <dgm:scene3d>
      <a:camera prst="orthographicFront"/>
      <a:lightRig rig="threePt" dir="t"/>
    </dgm:scene3d>
    <dgm:sp3d prstMaterial="matte"/>
    <dgm:txPr/>
    <dgm:style>
      <a:lnRef idx="0">
        <a:scrgbClr r="0" g="0" b="0"/>
      </a:lnRef>
      <a:fillRef idx="1">
        <a:scrgbClr r="0" g="0" b="0"/>
      </a:fillRef>
      <a:effectRef idx="0">
        <a:scrgbClr r="0" g="0" b="0"/>
      </a:effectRef>
      <a:fontRef idx="minor"/>
    </dgm:style>
  </dgm:styleLbl>
  <dgm:styleLbl name="bgShp">
    <dgm:scene3d>
      <a:camera prst="orthographicFront"/>
      <a:lightRig rig="threePt" dir="t"/>
    </dgm:scene3d>
    <dgm:sp3d z="-227350" prstMaterial="matte"/>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z="-227350" prstMaterial="matte"/>
    <dgm:txPr/>
    <dgm:style>
      <a:lnRef idx="0">
        <a:scrgbClr r="0" g="0" b="0"/>
      </a:lnRef>
      <a:fillRef idx="1">
        <a:scrgbClr r="0" g="0" b="0"/>
      </a:fillRef>
      <a:effectRef idx="0">
        <a:scrgbClr r="0" g="0" b="0"/>
      </a:effectRef>
      <a:fontRef idx="minor">
        <a:schemeClr val="lt1"/>
      </a:fontRef>
    </dgm:style>
  </dgm:styleLbl>
  <dgm:styleLbl name="trBgShp">
    <dgm:scene3d>
      <a:camera prst="orthographicFront"/>
      <a:lightRig rig="threePt" dir="t"/>
    </dgm:scene3d>
    <dgm:sp3d z="-22735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prstMaterial="matte"/>
    <dgm:txPr/>
    <dgm:style>
      <a:lnRef idx="0">
        <a:scrgbClr r="0" g="0" b="0"/>
      </a:lnRef>
      <a:fillRef idx="1">
        <a:scrgbClr r="0" g="0" b="0"/>
      </a:fillRef>
      <a:effectRef idx="0">
        <a:scrgbClr r="0" g="0" b="0"/>
      </a:effectRef>
      <a:fontRef idx="minor">
        <a:schemeClr val="lt1"/>
      </a:fontRef>
    </dgm:style>
  </dgm:styleLbl>
  <dgm:styleLbl name="revTx">
    <dgm:scene3d>
      <a:camera prst="orthographicFront"/>
      <a:lightRig rig="threePt" dir="t"/>
    </dgm:scene3d>
    <dgm:sp3d/>
    <dgm:txPr>
      <a:sp3d extrusionH="28000" prstMaterial="matte"/>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2.xml"/><Relationship Id="rId3" Type="http://schemas.openxmlformats.org/officeDocument/2006/relationships/diagramQuickStyle" Target="../diagrams/quickStyle1.xml"/><Relationship Id="rId7" Type="http://schemas.openxmlformats.org/officeDocument/2006/relationships/diagramLayout" Target="../diagrams/layout2.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image" Target="../media/image1.png"/><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10.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21.svg"/><Relationship Id="rId7" Type="http://schemas.openxmlformats.org/officeDocument/2006/relationships/image" Target="../media/image10.png"/><Relationship Id="rId2" Type="http://schemas.openxmlformats.org/officeDocument/2006/relationships/image" Target="../media/image20.png"/><Relationship Id="rId1" Type="http://schemas.openxmlformats.org/officeDocument/2006/relationships/hyperlink" Target="#'SALARIO DIF'!G12"/><Relationship Id="rId6" Type="http://schemas.openxmlformats.org/officeDocument/2006/relationships/hyperlink" Target="#'Fondo Solidaridad'!A5"/><Relationship Id="rId5" Type="http://schemas.openxmlformats.org/officeDocument/2006/relationships/image" Target="../media/image9.png"/><Relationship Id="rId4"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hyperlink" Target="#'Res 2011 D 768 2022'!A1"/><Relationship Id="rId13" Type="http://schemas.openxmlformats.org/officeDocument/2006/relationships/hyperlink" Target="#SMMLV!A8"/><Relationship Id="rId3" Type="http://schemas.openxmlformats.org/officeDocument/2006/relationships/image" Target="../media/image3.png"/><Relationship Id="rId7" Type="http://schemas.openxmlformats.org/officeDocument/2006/relationships/image" Target="../media/image6.svg"/><Relationship Id="rId12" Type="http://schemas.openxmlformats.org/officeDocument/2006/relationships/image" Target="../media/image9.png"/><Relationship Id="rId2" Type="http://schemas.openxmlformats.org/officeDocument/2006/relationships/hyperlink" Target="#TARIFA!A1"/><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hyperlink" Target="#Menu!A1"/><Relationship Id="rId5" Type="http://schemas.openxmlformats.org/officeDocument/2006/relationships/hyperlink" Target="#SMMLV!B30"/><Relationship Id="rId15" Type="http://schemas.microsoft.com/office/2007/relationships/hdphoto" Target="../media/hdphoto1.wdp"/><Relationship Id="rId10" Type="http://schemas.openxmlformats.org/officeDocument/2006/relationships/image" Target="../media/image8.png"/><Relationship Id="rId4" Type="http://schemas.openxmlformats.org/officeDocument/2006/relationships/image" Target="../media/image4.svg"/><Relationship Id="rId9" Type="http://schemas.openxmlformats.org/officeDocument/2006/relationships/image" Target="../media/image7.png"/><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hyperlink" Target="#Menu!A1"/><Relationship Id="rId3" Type="http://schemas.openxmlformats.org/officeDocument/2006/relationships/image" Target="../media/image5.png"/><Relationship Id="rId7" Type="http://schemas.openxmlformats.org/officeDocument/2006/relationships/image" Target="../media/image12.svg"/><Relationship Id="rId12" Type="http://schemas.microsoft.com/office/2007/relationships/hdphoto" Target="../media/hdphoto1.wdp"/><Relationship Id="rId2" Type="http://schemas.openxmlformats.org/officeDocument/2006/relationships/hyperlink" Target="#'SALARIO DIF'!B31"/><Relationship Id="rId1" Type="http://schemas.openxmlformats.org/officeDocument/2006/relationships/image" Target="../media/image2.png"/><Relationship Id="rId6" Type="http://schemas.openxmlformats.org/officeDocument/2006/relationships/image" Target="../media/image11.png"/><Relationship Id="rId11" Type="http://schemas.openxmlformats.org/officeDocument/2006/relationships/image" Target="../media/image10.png"/><Relationship Id="rId5" Type="http://schemas.openxmlformats.org/officeDocument/2006/relationships/hyperlink" Target="#'Fondo Solidaridad'!E3"/><Relationship Id="rId10" Type="http://schemas.openxmlformats.org/officeDocument/2006/relationships/hyperlink" Target="#'SALARIO DIF'!A7"/><Relationship Id="rId4" Type="http://schemas.openxmlformats.org/officeDocument/2006/relationships/image" Target="../media/image6.sv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hyperlink" Target="#Menu!A1"/><Relationship Id="rId3" Type="http://schemas.openxmlformats.org/officeDocument/2006/relationships/image" Target="../media/image5.png"/><Relationship Id="rId7" Type="http://schemas.openxmlformats.org/officeDocument/2006/relationships/image" Target="../media/image15.png"/><Relationship Id="rId12" Type="http://schemas.microsoft.com/office/2007/relationships/hdphoto" Target="../media/hdphoto1.wdp"/><Relationship Id="rId2" Type="http://schemas.openxmlformats.org/officeDocument/2006/relationships/hyperlink" Target="#'SERVICIO DOMESTICO'!B30"/><Relationship Id="rId1" Type="http://schemas.openxmlformats.org/officeDocument/2006/relationships/image" Target="../media/image2.png"/><Relationship Id="rId6" Type="http://schemas.openxmlformats.org/officeDocument/2006/relationships/image" Target="../media/image14.png"/><Relationship Id="rId11" Type="http://schemas.openxmlformats.org/officeDocument/2006/relationships/image" Target="../media/image10.png"/><Relationship Id="rId5" Type="http://schemas.openxmlformats.org/officeDocument/2006/relationships/image" Target="../media/image13.png"/><Relationship Id="rId10" Type="http://schemas.openxmlformats.org/officeDocument/2006/relationships/hyperlink" Target="#'SERVICIO DOMESTICO'!A7"/><Relationship Id="rId4" Type="http://schemas.openxmlformats.org/officeDocument/2006/relationships/image" Target="../media/image6.sv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17.png"/><Relationship Id="rId7" Type="http://schemas.openxmlformats.org/officeDocument/2006/relationships/image" Target="../media/image10.png"/><Relationship Id="rId2" Type="http://schemas.openxmlformats.org/officeDocument/2006/relationships/hyperlink" Target="#'SERVICIO DOMESTICO'!A1"/><Relationship Id="rId1" Type="http://schemas.openxmlformats.org/officeDocument/2006/relationships/image" Target="../media/image16.png"/><Relationship Id="rId6" Type="http://schemas.openxmlformats.org/officeDocument/2006/relationships/hyperlink" Target="#'Serv Domest x dias'!A8"/><Relationship Id="rId5" Type="http://schemas.openxmlformats.org/officeDocument/2006/relationships/image" Target="../media/image9.png"/><Relationship Id="rId4" Type="http://schemas.openxmlformats.org/officeDocument/2006/relationships/hyperlink" Target="#Menu!A1"/></Relationships>
</file>

<file path=xl/drawings/_rels/drawing6.xml.rels><?xml version="1.0" encoding="UTF-8" standalone="yes"?>
<Relationships xmlns="http://schemas.openxmlformats.org/package/2006/relationships"><Relationship Id="rId3" Type="http://schemas.openxmlformats.org/officeDocument/2006/relationships/hyperlink" Target="#Menu!A1"/><Relationship Id="rId7" Type="http://schemas.microsoft.com/office/2007/relationships/hdphoto" Target="../media/hdphoto1.wdp"/><Relationship Id="rId2" Type="http://schemas.openxmlformats.org/officeDocument/2006/relationships/image" Target="../media/image18.png"/><Relationship Id="rId1" Type="http://schemas.openxmlformats.org/officeDocument/2006/relationships/hyperlink" Target="https://drive.google.com/file/d/1HIN-BKRYyOtI3ARFE_pHUbfekdRmWkjE/view?usp=drive_link" TargetMode="External"/><Relationship Id="rId6" Type="http://schemas.openxmlformats.org/officeDocument/2006/relationships/image" Target="../media/image10.png"/><Relationship Id="rId5" Type="http://schemas.openxmlformats.org/officeDocument/2006/relationships/hyperlink" Target="#'Calculo HE'!A5"/><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hyperlink" Target="#Menu!A1"/><Relationship Id="rId7" Type="http://schemas.microsoft.com/office/2007/relationships/hdphoto" Target="../media/hdphoto1.wdp"/><Relationship Id="rId2" Type="http://schemas.openxmlformats.org/officeDocument/2006/relationships/hyperlink" Target="#SMMLV!B12"/><Relationship Id="rId1" Type="http://schemas.openxmlformats.org/officeDocument/2006/relationships/hyperlink" Target="#TARIFA!A1"/><Relationship Id="rId6" Type="http://schemas.openxmlformats.org/officeDocument/2006/relationships/image" Target="../media/image10.png"/><Relationship Id="rId5" Type="http://schemas.openxmlformats.org/officeDocument/2006/relationships/hyperlink" Target="#'Res 2011 D 768 2022'!A2"/><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hyperlink" Target="#Menu!A1"/><Relationship Id="rId7" Type="http://schemas.microsoft.com/office/2007/relationships/hdphoto" Target="../media/hdphoto1.wdp"/><Relationship Id="rId2" Type="http://schemas.openxmlformats.org/officeDocument/2006/relationships/hyperlink" Target="#'Res 2011 D 768 2022'!A1"/><Relationship Id="rId1" Type="http://schemas.openxmlformats.org/officeDocument/2006/relationships/hyperlink" Target="#SMMLV!A1"/><Relationship Id="rId6" Type="http://schemas.openxmlformats.org/officeDocument/2006/relationships/image" Target="../media/image10.png"/><Relationship Id="rId5" Type="http://schemas.openxmlformats.org/officeDocument/2006/relationships/hyperlink" Target="#TARIFA!A3"/><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hyperlink" Target="#Menu!A1"/><Relationship Id="rId7" Type="http://schemas.microsoft.com/office/2007/relationships/hdphoto" Target="../media/hdphoto1.wdp"/><Relationship Id="rId2" Type="http://schemas.openxmlformats.org/officeDocument/2006/relationships/image" Target="../media/image19.png"/><Relationship Id="rId1" Type="http://schemas.openxmlformats.org/officeDocument/2006/relationships/hyperlink" Target="#SMMLV!A1"/><Relationship Id="rId6" Type="http://schemas.openxmlformats.org/officeDocument/2006/relationships/image" Target="../media/image10.png"/><Relationship Id="rId5" Type="http://schemas.openxmlformats.org/officeDocument/2006/relationships/hyperlink" Target="#'Hist&#243;rico del salario m&#237;nimo'!A3"/><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533400</xdr:colOff>
      <xdr:row>0</xdr:row>
      <xdr:rowOff>53340</xdr:rowOff>
    </xdr:from>
    <xdr:to>
      <xdr:col>6</xdr:col>
      <xdr:colOff>632460</xdr:colOff>
      <xdr:row>20</xdr:row>
      <xdr:rowOff>228600</xdr:rowOff>
    </xdr:to>
    <xdr:sp macro="" textlink="">
      <xdr:nvSpPr>
        <xdr:cNvPr id="2" name="Rectángulo: esquinas redondeadas 1">
          <a:extLst>
            <a:ext uri="{FF2B5EF4-FFF2-40B4-BE49-F238E27FC236}">
              <a16:creationId xmlns:a16="http://schemas.microsoft.com/office/drawing/2014/main" id="{B77F0734-CCA9-4688-82D5-D6C3FF50DD63}"/>
            </a:ext>
          </a:extLst>
        </xdr:cNvPr>
        <xdr:cNvSpPr/>
      </xdr:nvSpPr>
      <xdr:spPr>
        <a:xfrm>
          <a:off x="922020" y="53340"/>
          <a:ext cx="4061460" cy="393954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2</xdr:col>
      <xdr:colOff>630555</xdr:colOff>
      <xdr:row>19</xdr:row>
      <xdr:rowOff>36195</xdr:rowOff>
    </xdr:to>
    <xdr:graphicFrame macro="">
      <xdr:nvGraphicFramePr>
        <xdr:cNvPr id="3" name="Diagrama 2">
          <a:extLst>
            <a:ext uri="{FF2B5EF4-FFF2-40B4-BE49-F238E27FC236}">
              <a16:creationId xmlns:a16="http://schemas.microsoft.com/office/drawing/2014/main" id="{EC1D57E4-E67E-458F-9BB0-32981C51355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4</xdr:col>
      <xdr:colOff>197194</xdr:colOff>
      <xdr:row>0</xdr:row>
      <xdr:rowOff>167640</xdr:rowOff>
    </xdr:from>
    <xdr:ext cx="184731" cy="507831"/>
    <xdr:sp macro="" textlink="">
      <xdr:nvSpPr>
        <xdr:cNvPr id="5" name="Rectángulo 4">
          <a:extLst>
            <a:ext uri="{FF2B5EF4-FFF2-40B4-BE49-F238E27FC236}">
              <a16:creationId xmlns:a16="http://schemas.microsoft.com/office/drawing/2014/main" id="{31983AC1-5E56-471F-9B18-2DA31E4146E1}"/>
            </a:ext>
          </a:extLst>
        </xdr:cNvPr>
        <xdr:cNvSpPr/>
      </xdr:nvSpPr>
      <xdr:spPr>
        <a:xfrm>
          <a:off x="2963254" y="167640"/>
          <a:ext cx="184731" cy="507831"/>
        </a:xfrm>
        <a:prstGeom prst="rect">
          <a:avLst/>
        </a:prstGeom>
        <a:noFill/>
      </xdr:spPr>
      <xdr:txBody>
        <a:bodyPr wrap="none" lIns="91440" tIns="45720" rIns="91440" bIns="45720">
          <a:spAutoFit/>
        </a:bodyPr>
        <a:lstStyle/>
        <a:p>
          <a:pPr algn="ctr"/>
          <a:endParaRPr lang="es-ES" sz="2800" b="1" cap="none" spc="0">
            <a:ln w="0"/>
            <a:solidFill>
              <a:schemeClr val="tx1"/>
            </a:solidFill>
            <a:effectLst>
              <a:outerShdw blurRad="38100" dist="19050" dir="2700000" algn="tl" rotWithShape="0">
                <a:schemeClr val="dk1">
                  <a:alpha val="40000"/>
                </a:schemeClr>
              </a:outerShdw>
            </a:effectLst>
            <a:latin typeface="Arial Rounded MT Bold" panose="020F0704030504030204" pitchFamily="34" charset="0"/>
          </a:endParaRPr>
        </a:p>
      </xdr:txBody>
    </xdr:sp>
    <xdr:clientData/>
  </xdr:oneCellAnchor>
  <xdr:twoCellAnchor>
    <xdr:from>
      <xdr:col>2</xdr:col>
      <xdr:colOff>289560</xdr:colOff>
      <xdr:row>4</xdr:row>
      <xdr:rowOff>167640</xdr:rowOff>
    </xdr:from>
    <xdr:to>
      <xdr:col>6</xdr:col>
      <xdr:colOff>243840</xdr:colOff>
      <xdr:row>20</xdr:row>
      <xdr:rowOff>80010</xdr:rowOff>
    </xdr:to>
    <xdr:graphicFrame macro="">
      <xdr:nvGraphicFramePr>
        <xdr:cNvPr id="6" name="Diagrama 5">
          <a:extLst>
            <a:ext uri="{FF2B5EF4-FFF2-40B4-BE49-F238E27FC236}">
              <a16:creationId xmlns:a16="http://schemas.microsoft.com/office/drawing/2014/main" id="{DA3C5018-F868-4023-A312-391BC176942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2</xdr:col>
      <xdr:colOff>121920</xdr:colOff>
      <xdr:row>0</xdr:row>
      <xdr:rowOff>110490</xdr:rowOff>
    </xdr:from>
    <xdr:to>
      <xdr:col>6</xdr:col>
      <xdr:colOff>251460</xdr:colOff>
      <xdr:row>3</xdr:row>
      <xdr:rowOff>83820</xdr:rowOff>
    </xdr:to>
    <xdr:sp macro="" textlink="SMMLV!B1">
      <xdr:nvSpPr>
        <xdr:cNvPr id="7" name="CuadroTexto 6">
          <a:extLst>
            <a:ext uri="{FF2B5EF4-FFF2-40B4-BE49-F238E27FC236}">
              <a16:creationId xmlns:a16="http://schemas.microsoft.com/office/drawing/2014/main" id="{0B6A41E4-BE97-461E-9E8E-DF7979AB26F5}"/>
            </a:ext>
          </a:extLst>
        </xdr:cNvPr>
        <xdr:cNvSpPr txBox="1"/>
      </xdr:nvSpPr>
      <xdr:spPr>
        <a:xfrm>
          <a:off x="1303020" y="110490"/>
          <a:ext cx="3299460"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CBAFBF83-537C-453B-A710-A7771126DD4A}" type="TxLink">
            <a:rPr lang="en-US" sz="1600" b="1" i="0" u="none" strike="noStrike">
              <a:solidFill>
                <a:sysClr val="windowText" lastClr="000000"/>
              </a:solidFill>
              <a:latin typeface="Bahnschrift Condensed" panose="020B0502040204020203" pitchFamily="34" charset="0"/>
              <a:ea typeface="+mn-ea"/>
              <a:cs typeface="Arial"/>
            </a:rPr>
            <a:pPr marL="0" indent="0" algn="ctr"/>
            <a:t>COSTO EMPLEADO CON SALARIO MINIMO MENSUAL LEGAL VIGENTE</a:t>
          </a:fld>
          <a:endParaRPr lang="es-CO" sz="2800" b="0" i="0" u="none" strike="noStrike">
            <a:solidFill>
              <a:sysClr val="windowText" lastClr="000000"/>
            </a:solidFill>
            <a:latin typeface="Bahnschrift Condensed" panose="020B0502040204020203" pitchFamily="34" charset="0"/>
            <a:ea typeface="+mn-ea"/>
            <a:cs typeface="Calibri"/>
          </a:endParaRPr>
        </a:p>
      </xdr:txBody>
    </xdr:sp>
    <xdr:clientData/>
  </xdr:twoCellAnchor>
  <xdr:twoCellAnchor>
    <xdr:from>
      <xdr:col>4</xdr:col>
      <xdr:colOff>80010</xdr:colOff>
      <xdr:row>3</xdr:row>
      <xdr:rowOff>19051</xdr:rowOff>
    </xdr:from>
    <xdr:to>
      <xdr:col>5</xdr:col>
      <xdr:colOff>15240</xdr:colOff>
      <xdr:row>4</xdr:row>
      <xdr:rowOff>91441</xdr:rowOff>
    </xdr:to>
    <xdr:sp macro="" textlink="SMMLV!D2">
      <xdr:nvSpPr>
        <xdr:cNvPr id="8" name="CuadroTexto 7">
          <a:extLst>
            <a:ext uri="{FF2B5EF4-FFF2-40B4-BE49-F238E27FC236}">
              <a16:creationId xmlns:a16="http://schemas.microsoft.com/office/drawing/2014/main" id="{0CE34D62-B272-44B1-B044-EDAA9C942B1E}"/>
            </a:ext>
          </a:extLst>
        </xdr:cNvPr>
        <xdr:cNvSpPr txBox="1"/>
      </xdr:nvSpPr>
      <xdr:spPr>
        <a:xfrm>
          <a:off x="2846070" y="674371"/>
          <a:ext cx="727710" cy="255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1ED35F4A-A86A-494D-B39A-0D8D6F5646FC}" type="TxLink">
            <a:rPr lang="en-US" sz="1400" b="1" i="0" u="none" strike="noStrike">
              <a:solidFill>
                <a:srgbClr val="002060"/>
              </a:solidFill>
              <a:latin typeface="Montserrat"/>
              <a:ea typeface="+mn-ea"/>
              <a:cs typeface="Arial"/>
            </a:rPr>
            <a:pPr marL="0" indent="0" algn="ctr"/>
            <a:t> 2.025 </a:t>
          </a:fld>
          <a:endParaRPr lang="es-CO" sz="1800" b="0" i="0" u="none" strike="noStrike">
            <a:solidFill>
              <a:schemeClr val="bg1"/>
            </a:solidFill>
            <a:latin typeface="Berlin Sans FB" panose="020E0602020502020306" pitchFamily="34" charset="0"/>
            <a:ea typeface="+mn-ea"/>
            <a:cs typeface="Calibri"/>
          </a:endParaRPr>
        </a:p>
      </xdr:txBody>
    </xdr:sp>
    <xdr:clientData/>
  </xdr:twoCellAnchor>
  <xdr:twoCellAnchor>
    <xdr:from>
      <xdr:col>3</xdr:col>
      <xdr:colOff>281940</xdr:colOff>
      <xdr:row>3</xdr:row>
      <xdr:rowOff>19050</xdr:rowOff>
    </xdr:from>
    <xdr:to>
      <xdr:col>4</xdr:col>
      <xdr:colOff>217170</xdr:colOff>
      <xdr:row>4</xdr:row>
      <xdr:rowOff>91440</xdr:rowOff>
    </xdr:to>
    <xdr:sp macro="" textlink="SMMLV!B2">
      <xdr:nvSpPr>
        <xdr:cNvPr id="13" name="CuadroTexto 12">
          <a:extLst>
            <a:ext uri="{FF2B5EF4-FFF2-40B4-BE49-F238E27FC236}">
              <a16:creationId xmlns:a16="http://schemas.microsoft.com/office/drawing/2014/main" id="{AFC99D7F-9E52-46F0-A352-0588D2F56205}"/>
            </a:ext>
          </a:extLst>
        </xdr:cNvPr>
        <xdr:cNvSpPr txBox="1"/>
      </xdr:nvSpPr>
      <xdr:spPr>
        <a:xfrm>
          <a:off x="2255520" y="674370"/>
          <a:ext cx="727710" cy="2552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CCDAA1EF-E990-4226-A51A-92C5485308A4}" type="TxLink">
            <a:rPr lang="en-US" sz="1400" b="1" i="0" u="none" strike="noStrike">
              <a:solidFill>
                <a:srgbClr val="FF0000"/>
              </a:solidFill>
              <a:latin typeface="Montserrat"/>
              <a:ea typeface="+mn-ea"/>
              <a:cs typeface="Arial"/>
            </a:rPr>
            <a:pPr marL="0" indent="0" algn="ctr"/>
            <a:t>AÑO</a:t>
          </a:fld>
          <a:endParaRPr lang="es-CO" sz="1800" b="0" i="0" u="none" strike="noStrike">
            <a:solidFill>
              <a:schemeClr val="bg1"/>
            </a:solidFill>
            <a:latin typeface="Berlin Sans FB" panose="020E0602020502020306" pitchFamily="34" charset="0"/>
            <a:ea typeface="+mn-ea"/>
            <a:cs typeface="Calibri"/>
          </a:endParaRPr>
        </a:p>
      </xdr:txBody>
    </xdr:sp>
    <xdr:clientData/>
  </xdr:twoCellAnchor>
  <xdr:twoCellAnchor editAs="oneCell">
    <xdr:from>
      <xdr:col>1</xdr:col>
      <xdr:colOff>641148</xdr:colOff>
      <xdr:row>1</xdr:row>
      <xdr:rowOff>38101</xdr:rowOff>
    </xdr:from>
    <xdr:to>
      <xdr:col>2</xdr:col>
      <xdr:colOff>505816</xdr:colOff>
      <xdr:row>4</xdr:row>
      <xdr:rowOff>53340</xdr:rowOff>
    </xdr:to>
    <xdr:pic>
      <xdr:nvPicPr>
        <xdr:cNvPr id="9" name="Imagen 8" descr="Imagen que contiene señal, dibujo&#10;&#10;Descripción generada automáticamente">
          <a:extLst>
            <a:ext uri="{FF2B5EF4-FFF2-40B4-BE49-F238E27FC236}">
              <a16:creationId xmlns:a16="http://schemas.microsoft.com/office/drawing/2014/main" id="{51759D92-4969-4B29-B0F4-8904D1E45E1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1679" r="19581" b="13902"/>
        <a:stretch/>
      </xdr:blipFill>
      <xdr:spPr>
        <a:xfrm>
          <a:off x="1029768" y="220981"/>
          <a:ext cx="657148" cy="670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1</xdr:col>
      <xdr:colOff>304800</xdr:colOff>
      <xdr:row>15</xdr:row>
      <xdr:rowOff>304800</xdr:rowOff>
    </xdr:to>
    <xdr:sp macro="" textlink="">
      <xdr:nvSpPr>
        <xdr:cNvPr id="2" name="AutoShape 4" descr="data:image/png;base64,iVBORw0KGgoAAAANSUhEUgAAAIwAAAAUCAYAAABf9dUQAAABDElEQVRoge2XwRKDMAhEtdMP58/tRWeYlIWYREPrvosjxEgQNnFZCCGEEEII+XPWmS8XkW2/NsWBnj/sPXMTm3dp0Mne71fLXvozISIrirdjTjMvkU/7vcK2/Bl56Ru9MFQoh0+PmcVdMXh5iXLmNFqY64x8KUxEi9zXdqD2WclDXT27cBEisl2hdjMpFSbs2JaOKBUJqdYZ351FUqtkZ7YYvSa0ZWXEVBjQ8c2LGdFhGZLpFexZNSmL5CicDOv0gIfeUYFbiRkxbw892yoan/1DjwIeesuBWjqfxi9tGVfj/uYpOzxf1LwEHWC9g21UvCjOaA3R3LXxW7FG9trnSCKerJSEEEIIIYSQCj5Jjg2xBlJcrgAAAABJRU5ErkJggg==">
          <a:extLst>
            <a:ext uri="{FF2B5EF4-FFF2-40B4-BE49-F238E27FC236}">
              <a16:creationId xmlns:a16="http://schemas.microsoft.com/office/drawing/2014/main" id="{690AF5D9-C10E-4FF8-82C7-EE782E8FAD9A}"/>
            </a:ext>
          </a:extLst>
        </xdr:cNvPr>
        <xdr:cNvSpPr>
          <a:spLocks noChangeAspect="1" noChangeArrowheads="1"/>
        </xdr:cNvSpPr>
      </xdr:nvSpPr>
      <xdr:spPr bwMode="auto">
        <a:xfrm>
          <a:off x="114300" y="2621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96982</xdr:colOff>
      <xdr:row>1</xdr:row>
      <xdr:rowOff>13855</xdr:rowOff>
    </xdr:from>
    <xdr:to>
      <xdr:col>6</xdr:col>
      <xdr:colOff>526102</xdr:colOff>
      <xdr:row>4</xdr:row>
      <xdr:rowOff>34266</xdr:rowOff>
    </xdr:to>
    <xdr:pic>
      <xdr:nvPicPr>
        <xdr:cNvPr id="3" name="Gráfico 2" descr="Flecha: curva con sentido de las agujas del reloj con relleno sólido">
          <a:hlinkClick xmlns:r="http://schemas.openxmlformats.org/officeDocument/2006/relationships" r:id="rId1"/>
          <a:extLst>
            <a:ext uri="{FF2B5EF4-FFF2-40B4-BE49-F238E27FC236}">
              <a16:creationId xmlns:a16="http://schemas.microsoft.com/office/drawing/2014/main" id="{4713BBBB-B181-4E29-A2AA-84F3F50F2C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941618" y="242455"/>
          <a:ext cx="429120" cy="429120"/>
        </a:xfrm>
        <a:prstGeom prst="rect">
          <a:avLst/>
        </a:prstGeom>
      </xdr:spPr>
    </xdr:pic>
    <xdr:clientData/>
  </xdr:twoCellAnchor>
  <xdr:twoCellAnchor editAs="absolute">
    <xdr:from>
      <xdr:col>0</xdr:col>
      <xdr:colOff>0</xdr:colOff>
      <xdr:row>0</xdr:row>
      <xdr:rowOff>0</xdr:rowOff>
    </xdr:from>
    <xdr:to>
      <xdr:col>1</xdr:col>
      <xdr:colOff>187036</xdr:colOff>
      <xdr:row>2</xdr:row>
      <xdr:rowOff>90055</xdr:rowOff>
    </xdr:to>
    <xdr:pic>
      <xdr:nvPicPr>
        <xdr:cNvPr id="4" name="Imagen 3" descr="Imagen relacionada">
          <a:hlinkClick xmlns:r="http://schemas.openxmlformats.org/officeDocument/2006/relationships" r:id="rId4" tooltip="MENU EEFF"/>
          <a:extLst>
            <a:ext uri="{FF2B5EF4-FFF2-40B4-BE49-F238E27FC236}">
              <a16:creationId xmlns:a16="http://schemas.microsoft.com/office/drawing/2014/main" id="{90834118-F069-406C-B884-C1728A060E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0800000">
          <a:off x="0" y="0"/>
          <a:ext cx="304800" cy="3810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absolute">
    <xdr:from>
      <xdr:col>8</xdr:col>
      <xdr:colOff>110836</xdr:colOff>
      <xdr:row>2</xdr:row>
      <xdr:rowOff>13855</xdr:rowOff>
    </xdr:from>
    <xdr:to>
      <xdr:col>8</xdr:col>
      <xdr:colOff>468976</xdr:colOff>
      <xdr:row>3</xdr:row>
      <xdr:rowOff>131353</xdr:rowOff>
    </xdr:to>
    <xdr:pic>
      <xdr:nvPicPr>
        <xdr:cNvPr id="5" name="Imagen 4" descr="Resultado de imagen para flecha arriba">
          <a:hlinkClick xmlns:r="http://schemas.openxmlformats.org/officeDocument/2006/relationships" r:id="rId6" tooltip="IR A INICIO DE HOJA"/>
          <a:extLst>
            <a:ext uri="{FF2B5EF4-FFF2-40B4-BE49-F238E27FC236}">
              <a16:creationId xmlns:a16="http://schemas.microsoft.com/office/drawing/2014/main" id="{D3B713EF-8218-47BF-84AE-069592491DF2}"/>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imgEffect>
                </a14:imgLayer>
              </a14:imgProps>
            </a:ext>
            <a:ext uri="{28A0092B-C50C-407E-A947-70E740481C1C}">
              <a14:useLocalDpi xmlns:a14="http://schemas.microsoft.com/office/drawing/2010/main" val="0"/>
            </a:ext>
          </a:extLst>
        </a:blip>
        <a:srcRect l="11375" t="9153" r="17265"/>
        <a:stretch/>
      </xdr:blipFill>
      <xdr:spPr bwMode="auto">
        <a:xfrm>
          <a:off x="5292436" y="304800"/>
          <a:ext cx="358140" cy="29068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1</xdr:row>
      <xdr:rowOff>7620</xdr:rowOff>
    </xdr:from>
    <xdr:to>
      <xdr:col>5</xdr:col>
      <xdr:colOff>129540</xdr:colOff>
      <xdr:row>3</xdr:row>
      <xdr:rowOff>129540</xdr:rowOff>
    </xdr:to>
    <xdr:sp macro="" textlink="">
      <xdr:nvSpPr>
        <xdr:cNvPr id="2" name="Flecha: hacia la izquierda 1">
          <a:extLst>
            <a:ext uri="{FF2B5EF4-FFF2-40B4-BE49-F238E27FC236}">
              <a16:creationId xmlns:a16="http://schemas.microsoft.com/office/drawing/2014/main" id="{82799688-C6DE-4746-9482-9E207C5CCEED}"/>
            </a:ext>
          </a:extLst>
        </xdr:cNvPr>
        <xdr:cNvSpPr/>
      </xdr:nvSpPr>
      <xdr:spPr>
        <a:xfrm>
          <a:off x="4800600" y="205740"/>
          <a:ext cx="861060" cy="4800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b="1">
              <a:latin typeface="Aptos Light" panose="020B0004020202020204" pitchFamily="34" charset="0"/>
            </a:rPr>
            <a:t>Desplegar</a:t>
          </a:r>
          <a:r>
            <a:rPr lang="es-CO" sz="1000" b="1" baseline="0">
              <a:latin typeface="Aptos Light" panose="020B0004020202020204" pitchFamily="34" charset="0"/>
            </a:rPr>
            <a:t> </a:t>
          </a:r>
          <a:endParaRPr lang="es-CO" sz="1000" b="1">
            <a:latin typeface="Aptos Light" panose="020B0004020202020204" pitchFamily="34" charset="0"/>
          </a:endParaRPr>
        </a:p>
      </xdr:txBody>
    </xdr:sp>
    <xdr:clientData/>
  </xdr:twoCellAnchor>
  <xdr:twoCellAnchor editAs="oneCell">
    <xdr:from>
      <xdr:col>1</xdr:col>
      <xdr:colOff>30480</xdr:colOff>
      <xdr:row>23</xdr:row>
      <xdr:rowOff>0</xdr:rowOff>
    </xdr:from>
    <xdr:to>
      <xdr:col>1</xdr:col>
      <xdr:colOff>777240</xdr:colOff>
      <xdr:row>28</xdr:row>
      <xdr:rowOff>15971</xdr:rowOff>
    </xdr:to>
    <xdr:pic>
      <xdr:nvPicPr>
        <xdr:cNvPr id="5" name="Imagen 4" descr="Imagen que contiene señal, dibujo&#10;&#10;Descripción generada automáticamente">
          <a:extLst>
            <a:ext uri="{FF2B5EF4-FFF2-40B4-BE49-F238E27FC236}">
              <a16:creationId xmlns:a16="http://schemas.microsoft.com/office/drawing/2014/main" id="{ED8EA27C-3237-405F-9C60-6A4B8B4747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679" r="19581" b="13902"/>
        <a:stretch/>
      </xdr:blipFill>
      <xdr:spPr>
        <a:xfrm>
          <a:off x="815340" y="4343399"/>
          <a:ext cx="746760" cy="892271"/>
        </a:xfrm>
        <a:prstGeom prst="rect">
          <a:avLst/>
        </a:prstGeom>
      </xdr:spPr>
    </xdr:pic>
    <xdr:clientData/>
  </xdr:twoCellAnchor>
  <xdr:twoCellAnchor>
    <xdr:from>
      <xdr:col>1</xdr:col>
      <xdr:colOff>2446020</xdr:colOff>
      <xdr:row>10</xdr:row>
      <xdr:rowOff>91440</xdr:rowOff>
    </xdr:from>
    <xdr:to>
      <xdr:col>2</xdr:col>
      <xdr:colOff>24192</xdr:colOff>
      <xdr:row>12</xdr:row>
      <xdr:rowOff>83820</xdr:rowOff>
    </xdr:to>
    <xdr:grpSp>
      <xdr:nvGrpSpPr>
        <xdr:cNvPr id="4" name="Grupo 3">
          <a:hlinkClick xmlns:r="http://schemas.openxmlformats.org/officeDocument/2006/relationships" r:id="rId2" tooltip="Ver Tabla Riesgos"/>
          <a:extLst>
            <a:ext uri="{FF2B5EF4-FFF2-40B4-BE49-F238E27FC236}">
              <a16:creationId xmlns:a16="http://schemas.microsoft.com/office/drawing/2014/main" id="{5427309C-8890-D382-8193-111A93E84042}"/>
            </a:ext>
          </a:extLst>
        </xdr:cNvPr>
        <xdr:cNvGrpSpPr/>
      </xdr:nvGrpSpPr>
      <xdr:grpSpPr>
        <a:xfrm>
          <a:off x="2865120" y="1965960"/>
          <a:ext cx="877632" cy="396240"/>
          <a:chOff x="3230880" y="1965960"/>
          <a:chExt cx="877632" cy="373380"/>
        </a:xfrm>
      </xdr:grpSpPr>
      <xdr:pic>
        <xdr:nvPicPr>
          <xdr:cNvPr id="6" name="Gráfico 5" descr="Ojo contorno">
            <a:hlinkClick xmlns:r="http://schemas.openxmlformats.org/officeDocument/2006/relationships" r:id="rId2"/>
            <a:extLst>
              <a:ext uri="{FF2B5EF4-FFF2-40B4-BE49-F238E27FC236}">
                <a16:creationId xmlns:a16="http://schemas.microsoft.com/office/drawing/2014/main" id="{B4F06A7D-F115-471E-8BFB-1B9CB0D5BC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230880" y="1965960"/>
            <a:ext cx="373380" cy="373380"/>
          </a:xfrm>
          <a:prstGeom prst="rect">
            <a:avLst/>
          </a:prstGeom>
        </xdr:spPr>
      </xdr:pic>
      <xdr:sp macro="" textlink="">
        <xdr:nvSpPr>
          <xdr:cNvPr id="3" name="Rectángulo 2">
            <a:extLst>
              <a:ext uri="{FF2B5EF4-FFF2-40B4-BE49-F238E27FC236}">
                <a16:creationId xmlns:a16="http://schemas.microsoft.com/office/drawing/2014/main" id="{7C3018E2-6348-1F49-29FD-48074DE79747}"/>
              </a:ext>
            </a:extLst>
          </xdr:cNvPr>
          <xdr:cNvSpPr/>
        </xdr:nvSpPr>
        <xdr:spPr>
          <a:xfrm>
            <a:off x="3465772" y="2045785"/>
            <a:ext cx="642740" cy="223138"/>
          </a:xfrm>
          <a:prstGeom prst="rect">
            <a:avLst/>
          </a:prstGeom>
          <a:noFill/>
        </xdr:spPr>
        <xdr:txBody>
          <a:bodyPr wrap="none" lIns="91440" tIns="45720" rIns="91440" bIns="45720">
            <a:spAutoFit/>
          </a:bodyPr>
          <a:lstStyle/>
          <a:p>
            <a:pPr algn="ctr"/>
            <a:r>
              <a:rPr lang="es-ES" sz="900" b="1" cap="none" spc="0">
                <a:ln w="0"/>
                <a:solidFill>
                  <a:schemeClr val="accent1"/>
                </a:solidFill>
                <a:effectLst>
                  <a:outerShdw blurRad="38100" dist="25400" dir="5400000" algn="ctr" rotWithShape="0">
                    <a:srgbClr val="6E747A">
                      <a:alpha val="43000"/>
                    </a:srgbClr>
                  </a:outerShdw>
                </a:effectLst>
                <a:latin typeface="Abadi" panose="020B0604020104020204" pitchFamily="34" charset="0"/>
              </a:rPr>
              <a:t>Ver Tabla</a:t>
            </a:r>
          </a:p>
        </xdr:txBody>
      </xdr:sp>
    </xdr:grpSp>
    <xdr:clientData/>
  </xdr:twoCellAnchor>
  <xdr:twoCellAnchor>
    <xdr:from>
      <xdr:col>1</xdr:col>
      <xdr:colOff>1021080</xdr:colOff>
      <xdr:row>24</xdr:row>
      <xdr:rowOff>60960</xdr:rowOff>
    </xdr:from>
    <xdr:to>
      <xdr:col>5</xdr:col>
      <xdr:colOff>106680</xdr:colOff>
      <xdr:row>26</xdr:row>
      <xdr:rowOff>152400</xdr:rowOff>
    </xdr:to>
    <xdr:sp macro="" textlink="">
      <xdr:nvSpPr>
        <xdr:cNvPr id="9" name="CuadroTexto 8">
          <a:extLst>
            <a:ext uri="{FF2B5EF4-FFF2-40B4-BE49-F238E27FC236}">
              <a16:creationId xmlns:a16="http://schemas.microsoft.com/office/drawing/2014/main" id="{E5635A2B-E37C-499B-BF8B-5564650F4D50}"/>
            </a:ext>
          </a:extLst>
        </xdr:cNvPr>
        <xdr:cNvSpPr txBox="1"/>
      </xdr:nvSpPr>
      <xdr:spPr>
        <a:xfrm>
          <a:off x="1440180" y="4693920"/>
          <a:ext cx="4122420" cy="441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latin typeface="Abadi" panose="020B0604020104020204" pitchFamily="34" charset="0"/>
            </a:rPr>
            <a:t>Todas</a:t>
          </a:r>
          <a:r>
            <a:rPr lang="es-CO" sz="1100" baseline="0">
              <a:latin typeface="Abadi" panose="020B0604020104020204" pitchFamily="34" charset="0"/>
            </a:rPr>
            <a:t> las hojas están protegidas pero sin contraseña, por si necesitan modificar alguna fórmula.  </a:t>
          </a:r>
          <a:endParaRPr lang="es-CO" sz="1100">
            <a:latin typeface="Abadi" panose="020B0604020104020204" pitchFamily="34" charset="0"/>
          </a:endParaRPr>
        </a:p>
      </xdr:txBody>
    </xdr:sp>
    <xdr:clientData/>
  </xdr:twoCellAnchor>
  <xdr:twoCellAnchor>
    <xdr:from>
      <xdr:col>5</xdr:col>
      <xdr:colOff>243840</xdr:colOff>
      <xdr:row>0</xdr:row>
      <xdr:rowOff>83820</xdr:rowOff>
    </xdr:from>
    <xdr:to>
      <xdr:col>6</xdr:col>
      <xdr:colOff>487680</xdr:colOff>
      <xdr:row>4</xdr:row>
      <xdr:rowOff>106680</xdr:rowOff>
    </xdr:to>
    <xdr:grpSp>
      <xdr:nvGrpSpPr>
        <xdr:cNvPr id="12" name="Grupo 11">
          <a:hlinkClick xmlns:r="http://schemas.openxmlformats.org/officeDocument/2006/relationships" r:id="rId5"/>
          <a:extLst>
            <a:ext uri="{FF2B5EF4-FFF2-40B4-BE49-F238E27FC236}">
              <a16:creationId xmlns:a16="http://schemas.microsoft.com/office/drawing/2014/main" id="{64515658-0B66-95FF-C663-6195D59CAA75}"/>
            </a:ext>
          </a:extLst>
        </xdr:cNvPr>
        <xdr:cNvGrpSpPr/>
      </xdr:nvGrpSpPr>
      <xdr:grpSpPr>
        <a:xfrm>
          <a:off x="5775960" y="83820"/>
          <a:ext cx="876300" cy="762000"/>
          <a:chOff x="5829300" y="106495"/>
          <a:chExt cx="914400" cy="929825"/>
        </a:xfrm>
      </xdr:grpSpPr>
      <xdr:pic>
        <xdr:nvPicPr>
          <xdr:cNvPr id="10" name="Gráfico 9" descr="Signo de intercalación hacia abajo con relleno sólido">
            <a:extLst>
              <a:ext uri="{FF2B5EF4-FFF2-40B4-BE49-F238E27FC236}">
                <a16:creationId xmlns:a16="http://schemas.microsoft.com/office/drawing/2014/main" id="{41F62973-24FB-1011-A5B7-956B1C00354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5829300" y="121920"/>
            <a:ext cx="914400" cy="914400"/>
          </a:xfrm>
          <a:prstGeom prst="rect">
            <a:avLst/>
          </a:prstGeom>
        </xdr:spPr>
      </xdr:pic>
      <xdr:sp macro="" textlink="">
        <xdr:nvSpPr>
          <xdr:cNvPr id="11" name="Rectángulo 10">
            <a:extLst>
              <a:ext uri="{FF2B5EF4-FFF2-40B4-BE49-F238E27FC236}">
                <a16:creationId xmlns:a16="http://schemas.microsoft.com/office/drawing/2014/main" id="{AB17EE63-5D6E-0E45-3B67-4DA347BE9771}"/>
              </a:ext>
            </a:extLst>
          </xdr:cNvPr>
          <xdr:cNvSpPr/>
        </xdr:nvSpPr>
        <xdr:spPr>
          <a:xfrm>
            <a:off x="5842209" y="106495"/>
            <a:ext cx="886251" cy="418282"/>
          </a:xfrm>
          <a:prstGeom prst="rect">
            <a:avLst/>
          </a:prstGeom>
          <a:noFill/>
        </xdr:spPr>
        <xdr:txBody>
          <a:bodyPr wrap="square" lIns="91440" tIns="45720" rIns="91440" bIns="45720">
            <a:spAutoFit/>
          </a:bodyPr>
          <a:lstStyle/>
          <a:p>
            <a:pPr algn="ctr"/>
            <a:r>
              <a:rPr lang="es-ES" sz="800" b="1" cap="none" spc="0">
                <a:ln w="0"/>
                <a:solidFill>
                  <a:schemeClr val="tx1"/>
                </a:solidFill>
                <a:effectLst>
                  <a:outerShdw blurRad="38100" dist="19050" dir="2700000" algn="tl" rotWithShape="0">
                    <a:schemeClr val="dk1">
                      <a:alpha val="40000"/>
                    </a:schemeClr>
                  </a:outerShdw>
                </a:effectLst>
                <a:latin typeface="Aptos Light" panose="020B0004020202020204" pitchFamily="34" charset="0"/>
              </a:rPr>
              <a:t>Ver Instrucciones</a:t>
            </a:r>
          </a:p>
        </xdr:txBody>
      </xdr:sp>
    </xdr:grpSp>
    <xdr:clientData/>
  </xdr:twoCellAnchor>
  <xdr:twoCellAnchor>
    <xdr:from>
      <xdr:col>1</xdr:col>
      <xdr:colOff>1668780</xdr:colOff>
      <xdr:row>11</xdr:row>
      <xdr:rowOff>15240</xdr:rowOff>
    </xdr:from>
    <xdr:to>
      <xdr:col>1</xdr:col>
      <xdr:colOff>2461260</xdr:colOff>
      <xdr:row>11</xdr:row>
      <xdr:rowOff>190500</xdr:rowOff>
    </xdr:to>
    <xdr:sp macro="" textlink="">
      <xdr:nvSpPr>
        <xdr:cNvPr id="8" name="Rectángulo: esquinas redondeadas 7">
          <a:hlinkClick xmlns:r="http://schemas.openxmlformats.org/officeDocument/2006/relationships" r:id="rId8"/>
          <a:extLst>
            <a:ext uri="{FF2B5EF4-FFF2-40B4-BE49-F238E27FC236}">
              <a16:creationId xmlns:a16="http://schemas.microsoft.com/office/drawing/2014/main" id="{A5AB722E-1BBF-72A1-81F9-DDE9CBF27EBE}"/>
            </a:ext>
          </a:extLst>
        </xdr:cNvPr>
        <xdr:cNvSpPr/>
      </xdr:nvSpPr>
      <xdr:spPr>
        <a:xfrm>
          <a:off x="2087880" y="2072640"/>
          <a:ext cx="792480" cy="17526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s-CO" sz="600">
              <a:solidFill>
                <a:schemeClr val="lt1"/>
              </a:solidFill>
              <a:effectLst/>
              <a:latin typeface="Aptos" panose="020B0004020202020204" pitchFamily="34" charset="0"/>
              <a:ea typeface="+mn-ea"/>
              <a:cs typeface="+mn-cs"/>
            </a:rPr>
            <a:t>Tabla Actividades</a:t>
          </a:r>
          <a:r>
            <a:rPr lang="es-CO" sz="600" baseline="0">
              <a:solidFill>
                <a:schemeClr val="lt1"/>
              </a:solidFill>
              <a:effectLst/>
              <a:latin typeface="Aptos" panose="020B0004020202020204" pitchFamily="34" charset="0"/>
              <a:ea typeface="+mn-ea"/>
              <a:cs typeface="+mn-cs"/>
            </a:rPr>
            <a:t> </a:t>
          </a:r>
          <a:endParaRPr lang="es-CO" sz="600">
            <a:effectLst/>
            <a:latin typeface="Aptos" panose="020B0004020202020204" pitchFamily="34" charset="0"/>
          </a:endParaRPr>
        </a:p>
        <a:p>
          <a:pPr algn="l"/>
          <a:endParaRPr lang="es-CO" sz="1100"/>
        </a:p>
      </xdr:txBody>
    </xdr:sp>
    <xdr:clientData/>
  </xdr:twoCellAnchor>
  <xdr:twoCellAnchor editAs="oneCell">
    <xdr:from>
      <xdr:col>10</xdr:col>
      <xdr:colOff>426720</xdr:colOff>
      <xdr:row>35</xdr:row>
      <xdr:rowOff>22860</xdr:rowOff>
    </xdr:from>
    <xdr:to>
      <xdr:col>15</xdr:col>
      <xdr:colOff>365760</xdr:colOff>
      <xdr:row>61</xdr:row>
      <xdr:rowOff>83820</xdr:rowOff>
    </xdr:to>
    <xdr:pic>
      <xdr:nvPicPr>
        <xdr:cNvPr id="7" name="Imagen 6" descr="Interfaz de usuario gráfica, Aplicación, Word&#10;&#10;Descripción generada automáticamente">
          <a:extLst>
            <a:ext uri="{FF2B5EF4-FFF2-40B4-BE49-F238E27FC236}">
              <a16:creationId xmlns:a16="http://schemas.microsoft.com/office/drawing/2014/main" id="{1FA38C47-4C11-40AD-98B6-95C84B003435}"/>
            </a:ext>
          </a:extLst>
        </xdr:cNvPr>
        <xdr:cNvPicPr>
          <a:picLocks noChangeAspect="1"/>
        </xdr:cNvPicPr>
      </xdr:nvPicPr>
      <xdr:blipFill rotWithShape="1">
        <a:blip xmlns:r="http://schemas.openxmlformats.org/officeDocument/2006/relationships" r:embed="rId9"/>
        <a:srcRect l="64211" t="16437" r="10125" b="23194"/>
        <a:stretch/>
      </xdr:blipFill>
      <xdr:spPr>
        <a:xfrm>
          <a:off x="8694420" y="6781800"/>
          <a:ext cx="3489960" cy="4617720"/>
        </a:xfrm>
        <a:prstGeom prst="rect">
          <a:avLst/>
        </a:prstGeom>
      </xdr:spPr>
    </xdr:pic>
    <xdr:clientData/>
  </xdr:twoCellAnchor>
  <xdr:twoCellAnchor editAs="oneCell">
    <xdr:from>
      <xdr:col>10</xdr:col>
      <xdr:colOff>60961</xdr:colOff>
      <xdr:row>63</xdr:row>
      <xdr:rowOff>76200</xdr:rowOff>
    </xdr:from>
    <xdr:to>
      <xdr:col>16</xdr:col>
      <xdr:colOff>594361</xdr:colOff>
      <xdr:row>98</xdr:row>
      <xdr:rowOff>137160</xdr:rowOff>
    </xdr:to>
    <xdr:pic>
      <xdr:nvPicPr>
        <xdr:cNvPr id="13" name="Imagen 12" descr="Interfaz de usuario gráfica, Aplicación, Teams&#10;&#10;Descripción generada automáticamente">
          <a:extLst>
            <a:ext uri="{FF2B5EF4-FFF2-40B4-BE49-F238E27FC236}">
              <a16:creationId xmlns:a16="http://schemas.microsoft.com/office/drawing/2014/main" id="{9468C9DB-2FD4-FE6E-96E4-C82C0B49A703}"/>
            </a:ext>
          </a:extLst>
        </xdr:cNvPr>
        <xdr:cNvPicPr>
          <a:picLocks noChangeAspect="1"/>
        </xdr:cNvPicPr>
      </xdr:nvPicPr>
      <xdr:blipFill rotWithShape="1">
        <a:blip xmlns:r="http://schemas.openxmlformats.org/officeDocument/2006/relationships" r:embed="rId10"/>
        <a:srcRect l="42495" t="11613" r="23310" b="9058"/>
        <a:stretch/>
      </xdr:blipFill>
      <xdr:spPr>
        <a:xfrm>
          <a:off x="8328661" y="11750040"/>
          <a:ext cx="4747260" cy="6195060"/>
        </a:xfrm>
        <a:prstGeom prst="rect">
          <a:avLst/>
        </a:prstGeom>
      </xdr:spPr>
    </xdr:pic>
    <xdr:clientData/>
  </xdr:twoCellAnchor>
  <xdr:twoCellAnchor editAs="absolute">
    <xdr:from>
      <xdr:col>0</xdr:col>
      <xdr:colOff>0</xdr:colOff>
      <xdr:row>0</xdr:row>
      <xdr:rowOff>0</xdr:rowOff>
    </xdr:from>
    <xdr:to>
      <xdr:col>0</xdr:col>
      <xdr:colOff>304800</xdr:colOff>
      <xdr:row>2</xdr:row>
      <xdr:rowOff>0</xdr:rowOff>
    </xdr:to>
    <xdr:pic>
      <xdr:nvPicPr>
        <xdr:cNvPr id="14" name="Imagen 13" descr="Imagen relacionada">
          <a:hlinkClick xmlns:r="http://schemas.openxmlformats.org/officeDocument/2006/relationships" r:id="rId11" tooltip="MENU EEFF"/>
          <a:extLst>
            <a:ext uri="{FF2B5EF4-FFF2-40B4-BE49-F238E27FC236}">
              <a16:creationId xmlns:a16="http://schemas.microsoft.com/office/drawing/2014/main" id="{393B4E32-E469-48E7-99E6-DB2DA19B398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10800000">
          <a:off x="0" y="0"/>
          <a:ext cx="304800" cy="3810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absolute">
    <xdr:from>
      <xdr:col>6</xdr:col>
      <xdr:colOff>495300</xdr:colOff>
      <xdr:row>1</xdr:row>
      <xdr:rowOff>22860</xdr:rowOff>
    </xdr:from>
    <xdr:to>
      <xdr:col>8</xdr:col>
      <xdr:colOff>45720</xdr:colOff>
      <xdr:row>3</xdr:row>
      <xdr:rowOff>8740</xdr:rowOff>
    </xdr:to>
    <xdr:pic>
      <xdr:nvPicPr>
        <xdr:cNvPr id="15" name="Imagen 14" descr="Resultado de imagen para flecha arriba">
          <a:hlinkClick xmlns:r="http://schemas.openxmlformats.org/officeDocument/2006/relationships" r:id="rId13" tooltip="IR A INICIO DE HOJA"/>
          <a:extLst>
            <a:ext uri="{FF2B5EF4-FFF2-40B4-BE49-F238E27FC236}">
              <a16:creationId xmlns:a16="http://schemas.microsoft.com/office/drawing/2014/main" id="{20244BC5-E3C0-4E2C-883E-D975EA8B776F}"/>
            </a:ext>
          </a:extLst>
        </xdr:cNvPr>
        <xdr:cNvPicPr>
          <a:picLocks noChangeAspect="1" noChangeArrowheads="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10000" b="90000" l="10000" r="90000"/>
                  </a14:imgEffect>
                </a14:imgLayer>
              </a14:imgProps>
            </a:ext>
            <a:ext uri="{28A0092B-C50C-407E-A947-70E740481C1C}">
              <a14:useLocalDpi xmlns:a14="http://schemas.microsoft.com/office/drawing/2010/main" val="0"/>
            </a:ext>
          </a:extLst>
        </a:blip>
        <a:srcRect l="11375" t="9153" r="17265"/>
        <a:stretch/>
      </xdr:blipFill>
      <xdr:spPr bwMode="auto">
        <a:xfrm>
          <a:off x="6659880" y="220980"/>
          <a:ext cx="358140" cy="34402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xdr:col>
      <xdr:colOff>38100</xdr:colOff>
      <xdr:row>1</xdr:row>
      <xdr:rowOff>7620</xdr:rowOff>
    </xdr:from>
    <xdr:to>
      <xdr:col>5</xdr:col>
      <xdr:colOff>0</xdr:colOff>
      <xdr:row>3</xdr:row>
      <xdr:rowOff>129540</xdr:rowOff>
    </xdr:to>
    <xdr:sp macro="" textlink="">
      <xdr:nvSpPr>
        <xdr:cNvPr id="2" name="Flecha: hacia la izquierda 1">
          <a:extLst>
            <a:ext uri="{FF2B5EF4-FFF2-40B4-BE49-F238E27FC236}">
              <a16:creationId xmlns:a16="http://schemas.microsoft.com/office/drawing/2014/main" id="{825F3DEE-495E-4AA9-AB55-953DA298F3EF}"/>
            </a:ext>
          </a:extLst>
        </xdr:cNvPr>
        <xdr:cNvSpPr/>
      </xdr:nvSpPr>
      <xdr:spPr>
        <a:xfrm>
          <a:off x="4808220" y="228600"/>
          <a:ext cx="1036320" cy="4724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000" b="1"/>
            <a:t>Desplegar</a:t>
          </a:r>
          <a:r>
            <a:rPr lang="es-CO" sz="1000" b="1" baseline="0"/>
            <a:t> </a:t>
          </a:r>
          <a:endParaRPr lang="es-CO" sz="1000" b="1"/>
        </a:p>
      </xdr:txBody>
    </xdr:sp>
    <xdr:clientData/>
  </xdr:twoCellAnchor>
  <xdr:twoCellAnchor editAs="oneCell">
    <xdr:from>
      <xdr:col>1</xdr:col>
      <xdr:colOff>30480</xdr:colOff>
      <xdr:row>23</xdr:row>
      <xdr:rowOff>60959</xdr:rowOff>
    </xdr:from>
    <xdr:to>
      <xdr:col>1</xdr:col>
      <xdr:colOff>777240</xdr:colOff>
      <xdr:row>28</xdr:row>
      <xdr:rowOff>69310</xdr:rowOff>
    </xdr:to>
    <xdr:pic>
      <xdr:nvPicPr>
        <xdr:cNvPr id="3" name="Imagen 2">
          <a:extLst>
            <a:ext uri="{FF2B5EF4-FFF2-40B4-BE49-F238E27FC236}">
              <a16:creationId xmlns:a16="http://schemas.microsoft.com/office/drawing/2014/main" id="{4E880E75-257D-4CA8-B932-9B0042F6E1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679" r="19581" b="13902"/>
        <a:stretch/>
      </xdr:blipFill>
      <xdr:spPr>
        <a:xfrm>
          <a:off x="449580" y="4343399"/>
          <a:ext cx="746760" cy="892271"/>
        </a:xfrm>
        <a:prstGeom prst="rect">
          <a:avLst/>
        </a:prstGeom>
      </xdr:spPr>
    </xdr:pic>
    <xdr:clientData/>
  </xdr:twoCellAnchor>
  <xdr:twoCellAnchor>
    <xdr:from>
      <xdr:col>1</xdr:col>
      <xdr:colOff>1021080</xdr:colOff>
      <xdr:row>25</xdr:row>
      <xdr:rowOff>60960</xdr:rowOff>
    </xdr:from>
    <xdr:to>
      <xdr:col>5</xdr:col>
      <xdr:colOff>106680</xdr:colOff>
      <xdr:row>27</xdr:row>
      <xdr:rowOff>152400</xdr:rowOff>
    </xdr:to>
    <xdr:sp macro="" textlink="">
      <xdr:nvSpPr>
        <xdr:cNvPr id="8" name="CuadroTexto 7">
          <a:extLst>
            <a:ext uri="{FF2B5EF4-FFF2-40B4-BE49-F238E27FC236}">
              <a16:creationId xmlns:a16="http://schemas.microsoft.com/office/drawing/2014/main" id="{0C146E25-3A0A-48B2-8C63-4264C30765DC}"/>
            </a:ext>
          </a:extLst>
        </xdr:cNvPr>
        <xdr:cNvSpPr txBox="1"/>
      </xdr:nvSpPr>
      <xdr:spPr>
        <a:xfrm>
          <a:off x="1440180" y="4693920"/>
          <a:ext cx="4122420" cy="441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latin typeface="Abadi" panose="020B0604020104020204" pitchFamily="34" charset="0"/>
            </a:rPr>
            <a:t>Todas</a:t>
          </a:r>
          <a:r>
            <a:rPr lang="es-CO" sz="1100" baseline="0">
              <a:latin typeface="Abadi" panose="020B0604020104020204" pitchFamily="34" charset="0"/>
            </a:rPr>
            <a:t> las hojas están protegidas pero sin contraseña, por si necesitan modificar alguna fórmula.  </a:t>
          </a:r>
          <a:endParaRPr lang="es-CO" sz="1100">
            <a:latin typeface="Abadi" panose="020B0604020104020204" pitchFamily="34" charset="0"/>
          </a:endParaRPr>
        </a:p>
      </xdr:txBody>
    </xdr:sp>
    <xdr:clientData/>
  </xdr:twoCellAnchor>
  <xdr:twoCellAnchor>
    <xdr:from>
      <xdr:col>5</xdr:col>
      <xdr:colOff>259080</xdr:colOff>
      <xdr:row>0</xdr:row>
      <xdr:rowOff>53340</xdr:rowOff>
    </xdr:from>
    <xdr:to>
      <xdr:col>6</xdr:col>
      <xdr:colOff>76200</xdr:colOff>
      <xdr:row>5</xdr:row>
      <xdr:rowOff>106865</xdr:rowOff>
    </xdr:to>
    <xdr:grpSp>
      <xdr:nvGrpSpPr>
        <xdr:cNvPr id="9" name="Grupo 8">
          <a:hlinkClick xmlns:r="http://schemas.openxmlformats.org/officeDocument/2006/relationships" r:id="rId2"/>
          <a:extLst>
            <a:ext uri="{FF2B5EF4-FFF2-40B4-BE49-F238E27FC236}">
              <a16:creationId xmlns:a16="http://schemas.microsoft.com/office/drawing/2014/main" id="{9CFE8D01-AB81-488B-80D2-66092B9F1AD5}"/>
            </a:ext>
          </a:extLst>
        </xdr:cNvPr>
        <xdr:cNvGrpSpPr/>
      </xdr:nvGrpSpPr>
      <xdr:grpSpPr>
        <a:xfrm>
          <a:off x="6134100" y="53340"/>
          <a:ext cx="914400" cy="914585"/>
          <a:chOff x="5829300" y="106495"/>
          <a:chExt cx="914400" cy="929825"/>
        </a:xfrm>
      </xdr:grpSpPr>
      <xdr:pic>
        <xdr:nvPicPr>
          <xdr:cNvPr id="10" name="Gráfico 9" descr="Signo de intercalación hacia abajo con relleno sólido">
            <a:extLst>
              <a:ext uri="{FF2B5EF4-FFF2-40B4-BE49-F238E27FC236}">
                <a16:creationId xmlns:a16="http://schemas.microsoft.com/office/drawing/2014/main" id="{6A101EDD-17F5-F9C6-637B-93418914D4E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29300" y="121920"/>
            <a:ext cx="914400" cy="914400"/>
          </a:xfrm>
          <a:prstGeom prst="rect">
            <a:avLst/>
          </a:prstGeom>
        </xdr:spPr>
      </xdr:pic>
      <xdr:sp macro="" textlink="">
        <xdr:nvSpPr>
          <xdr:cNvPr id="11" name="Rectángulo 10">
            <a:extLst>
              <a:ext uri="{FF2B5EF4-FFF2-40B4-BE49-F238E27FC236}">
                <a16:creationId xmlns:a16="http://schemas.microsoft.com/office/drawing/2014/main" id="{F0A2E455-E08B-0FE0-F818-D1CA123B9664}"/>
              </a:ext>
            </a:extLst>
          </xdr:cNvPr>
          <xdr:cNvSpPr/>
        </xdr:nvSpPr>
        <xdr:spPr>
          <a:xfrm>
            <a:off x="5842209" y="106495"/>
            <a:ext cx="886251" cy="374077"/>
          </a:xfrm>
          <a:prstGeom prst="rect">
            <a:avLst/>
          </a:prstGeom>
          <a:noFill/>
        </xdr:spPr>
        <xdr:txBody>
          <a:bodyPr wrap="square" lIns="91440" tIns="45720" rIns="91440" bIns="45720">
            <a:spAutoFit/>
          </a:bodyPr>
          <a:lstStyle/>
          <a:p>
            <a:pPr algn="ctr"/>
            <a:r>
              <a:rPr lang="es-ES" sz="900" b="1" cap="none" spc="0">
                <a:ln w="0"/>
                <a:solidFill>
                  <a:schemeClr val="tx1"/>
                </a:solidFill>
                <a:effectLst>
                  <a:outerShdw blurRad="38100" dist="19050" dir="2700000" algn="tl" rotWithShape="0">
                    <a:schemeClr val="dk1">
                      <a:alpha val="40000"/>
                    </a:schemeClr>
                  </a:outerShdw>
                </a:effectLst>
                <a:latin typeface="Aptos Light" panose="020B0004020202020204" pitchFamily="34" charset="0"/>
              </a:rPr>
              <a:t>Ver Instrucciones</a:t>
            </a:r>
          </a:p>
        </xdr:txBody>
      </xdr:sp>
    </xdr:grpSp>
    <xdr:clientData/>
  </xdr:twoCellAnchor>
  <xdr:twoCellAnchor editAs="oneCell">
    <xdr:from>
      <xdr:col>6</xdr:col>
      <xdr:colOff>541020</xdr:colOff>
      <xdr:row>10</xdr:row>
      <xdr:rowOff>114300</xdr:rowOff>
    </xdr:from>
    <xdr:to>
      <xdr:col>7</xdr:col>
      <xdr:colOff>38100</xdr:colOff>
      <xdr:row>12</xdr:row>
      <xdr:rowOff>22860</xdr:rowOff>
    </xdr:to>
    <xdr:pic>
      <xdr:nvPicPr>
        <xdr:cNvPr id="14" name="Gráfico 13" descr="Flecha: giro a la izquierda con relleno sólido">
          <a:hlinkClick xmlns:r="http://schemas.openxmlformats.org/officeDocument/2006/relationships" r:id="rId5"/>
          <a:extLst>
            <a:ext uri="{FF2B5EF4-FFF2-40B4-BE49-F238E27FC236}">
              <a16:creationId xmlns:a16="http://schemas.microsoft.com/office/drawing/2014/main" id="{FA4460F3-8A31-CCC0-7D3D-7B653AFBEDA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7482840" y="1866900"/>
          <a:ext cx="281940" cy="281940"/>
        </a:xfrm>
        <a:prstGeom prst="rect">
          <a:avLst/>
        </a:prstGeom>
      </xdr:spPr>
    </xdr:pic>
    <xdr:clientData/>
  </xdr:twoCellAnchor>
  <xdr:twoCellAnchor editAs="absolute">
    <xdr:from>
      <xdr:col>0</xdr:col>
      <xdr:colOff>0</xdr:colOff>
      <xdr:row>0</xdr:row>
      <xdr:rowOff>0</xdr:rowOff>
    </xdr:from>
    <xdr:to>
      <xdr:col>0</xdr:col>
      <xdr:colOff>304800</xdr:colOff>
      <xdr:row>1</xdr:row>
      <xdr:rowOff>160020</xdr:rowOff>
    </xdr:to>
    <xdr:pic>
      <xdr:nvPicPr>
        <xdr:cNvPr id="4" name="Imagen 3" descr="Imagen relacionada">
          <a:hlinkClick xmlns:r="http://schemas.openxmlformats.org/officeDocument/2006/relationships" r:id="rId8" tooltip="MENU EEFF"/>
          <a:extLst>
            <a:ext uri="{FF2B5EF4-FFF2-40B4-BE49-F238E27FC236}">
              <a16:creationId xmlns:a16="http://schemas.microsoft.com/office/drawing/2014/main" id="{E4AF6AC8-B94C-4F50-9092-17C06A752D8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0800000">
          <a:off x="0" y="0"/>
          <a:ext cx="304800" cy="3810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absolute">
    <xdr:from>
      <xdr:col>5</xdr:col>
      <xdr:colOff>228600</xdr:colOff>
      <xdr:row>3</xdr:row>
      <xdr:rowOff>129540</xdr:rowOff>
    </xdr:from>
    <xdr:to>
      <xdr:col>5</xdr:col>
      <xdr:colOff>586740</xdr:colOff>
      <xdr:row>6</xdr:row>
      <xdr:rowOff>16360</xdr:rowOff>
    </xdr:to>
    <xdr:pic>
      <xdr:nvPicPr>
        <xdr:cNvPr id="5" name="Imagen 4" descr="Resultado de imagen para flecha arriba">
          <a:hlinkClick xmlns:r="http://schemas.openxmlformats.org/officeDocument/2006/relationships" r:id="rId10" tooltip="IR A INICIO DE HOJA"/>
          <a:extLst>
            <a:ext uri="{FF2B5EF4-FFF2-40B4-BE49-F238E27FC236}">
              <a16:creationId xmlns:a16="http://schemas.microsoft.com/office/drawing/2014/main" id="{15CE1C31-3627-4651-8658-DA471317EC5F}"/>
            </a:ext>
          </a:extLst>
        </xdr:cNvPr>
        <xdr:cNvPicPr>
          <a:picLocks noChangeAspect="1" noChangeArrowheads="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rcRect l="11375" t="9153" r="17265"/>
        <a:stretch/>
      </xdr:blipFill>
      <xdr:spPr bwMode="auto">
        <a:xfrm>
          <a:off x="6103620" y="708660"/>
          <a:ext cx="358140" cy="34402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5</xdr:col>
      <xdr:colOff>7620</xdr:colOff>
      <xdr:row>1</xdr:row>
      <xdr:rowOff>38100</xdr:rowOff>
    </xdr:from>
    <xdr:to>
      <xdr:col>6</xdr:col>
      <xdr:colOff>38100</xdr:colOff>
      <xdr:row>3</xdr:row>
      <xdr:rowOff>99060</xdr:rowOff>
    </xdr:to>
    <xdr:sp macro="" textlink="">
      <xdr:nvSpPr>
        <xdr:cNvPr id="2" name="Flecha: hacia la izquierda 1">
          <a:extLst>
            <a:ext uri="{FF2B5EF4-FFF2-40B4-BE49-F238E27FC236}">
              <a16:creationId xmlns:a16="http://schemas.microsoft.com/office/drawing/2014/main" id="{ADF74EBC-317F-4181-8180-FF36B515B8F1}"/>
            </a:ext>
          </a:extLst>
        </xdr:cNvPr>
        <xdr:cNvSpPr/>
      </xdr:nvSpPr>
      <xdr:spPr>
        <a:xfrm>
          <a:off x="5600700" y="259080"/>
          <a:ext cx="861060" cy="4343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900" b="1"/>
            <a:t>Desplegar</a:t>
          </a:r>
          <a:r>
            <a:rPr lang="es-CO" sz="900" b="1" baseline="0"/>
            <a:t> </a:t>
          </a:r>
          <a:endParaRPr lang="es-CO" sz="900" b="1"/>
        </a:p>
      </xdr:txBody>
    </xdr:sp>
    <xdr:clientData/>
  </xdr:twoCellAnchor>
  <xdr:twoCellAnchor editAs="oneCell">
    <xdr:from>
      <xdr:col>1</xdr:col>
      <xdr:colOff>30480</xdr:colOff>
      <xdr:row>23</xdr:row>
      <xdr:rowOff>0</xdr:rowOff>
    </xdr:from>
    <xdr:to>
      <xdr:col>1</xdr:col>
      <xdr:colOff>777240</xdr:colOff>
      <xdr:row>28</xdr:row>
      <xdr:rowOff>8351</xdr:rowOff>
    </xdr:to>
    <xdr:pic>
      <xdr:nvPicPr>
        <xdr:cNvPr id="3" name="Imagen 2">
          <a:extLst>
            <a:ext uri="{FF2B5EF4-FFF2-40B4-BE49-F238E27FC236}">
              <a16:creationId xmlns:a16="http://schemas.microsoft.com/office/drawing/2014/main" id="{84E159E6-D246-4D0B-BDF9-142646C378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679" r="19581" b="13902"/>
        <a:stretch/>
      </xdr:blipFill>
      <xdr:spPr>
        <a:xfrm>
          <a:off x="449580" y="4221479"/>
          <a:ext cx="746760" cy="892271"/>
        </a:xfrm>
        <a:prstGeom prst="rect">
          <a:avLst/>
        </a:prstGeom>
      </xdr:spPr>
    </xdr:pic>
    <xdr:clientData/>
  </xdr:twoCellAnchor>
  <xdr:twoCellAnchor>
    <xdr:from>
      <xdr:col>1</xdr:col>
      <xdr:colOff>1021080</xdr:colOff>
      <xdr:row>24</xdr:row>
      <xdr:rowOff>60960</xdr:rowOff>
    </xdr:from>
    <xdr:to>
      <xdr:col>6</xdr:col>
      <xdr:colOff>106680</xdr:colOff>
      <xdr:row>26</xdr:row>
      <xdr:rowOff>152400</xdr:rowOff>
    </xdr:to>
    <xdr:sp macro="" textlink="">
      <xdr:nvSpPr>
        <xdr:cNvPr id="8" name="CuadroTexto 7">
          <a:extLst>
            <a:ext uri="{FF2B5EF4-FFF2-40B4-BE49-F238E27FC236}">
              <a16:creationId xmlns:a16="http://schemas.microsoft.com/office/drawing/2014/main" id="{104C9033-8F79-4BB4-9E41-FB77AA70C246}"/>
            </a:ext>
          </a:extLst>
        </xdr:cNvPr>
        <xdr:cNvSpPr txBox="1"/>
      </xdr:nvSpPr>
      <xdr:spPr>
        <a:xfrm>
          <a:off x="1440180" y="4579620"/>
          <a:ext cx="4511040" cy="441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latin typeface="Abadi" panose="020B0604020104020204" pitchFamily="34" charset="0"/>
            </a:rPr>
            <a:t>Todas</a:t>
          </a:r>
          <a:r>
            <a:rPr lang="es-CO" sz="1100" baseline="0">
              <a:latin typeface="Abadi" panose="020B0604020104020204" pitchFamily="34" charset="0"/>
            </a:rPr>
            <a:t> las hojas están protegidas pero sin contraseña, por si necesitan modificar alguna fórmula.  </a:t>
          </a:r>
          <a:endParaRPr lang="es-CO" sz="1100">
            <a:latin typeface="Abadi" panose="020B0604020104020204" pitchFamily="34" charset="0"/>
          </a:endParaRPr>
        </a:p>
      </xdr:txBody>
    </xdr:sp>
    <xdr:clientData/>
  </xdr:twoCellAnchor>
  <xdr:twoCellAnchor>
    <xdr:from>
      <xdr:col>6</xdr:col>
      <xdr:colOff>66040</xdr:colOff>
      <xdr:row>0</xdr:row>
      <xdr:rowOff>1</xdr:rowOff>
    </xdr:from>
    <xdr:to>
      <xdr:col>7</xdr:col>
      <xdr:colOff>15240</xdr:colOff>
      <xdr:row>4</xdr:row>
      <xdr:rowOff>137161</xdr:rowOff>
    </xdr:to>
    <xdr:grpSp>
      <xdr:nvGrpSpPr>
        <xdr:cNvPr id="9" name="Grupo 8">
          <a:hlinkClick xmlns:r="http://schemas.openxmlformats.org/officeDocument/2006/relationships" r:id="rId2"/>
          <a:extLst>
            <a:ext uri="{FF2B5EF4-FFF2-40B4-BE49-F238E27FC236}">
              <a16:creationId xmlns:a16="http://schemas.microsoft.com/office/drawing/2014/main" id="{FDDA5C94-8826-4C7F-B82B-18FEAA62854D}"/>
            </a:ext>
          </a:extLst>
        </xdr:cNvPr>
        <xdr:cNvGrpSpPr/>
      </xdr:nvGrpSpPr>
      <xdr:grpSpPr>
        <a:xfrm>
          <a:off x="6489700" y="1"/>
          <a:ext cx="871220" cy="899160"/>
          <a:chOff x="5829300" y="106495"/>
          <a:chExt cx="914400" cy="929825"/>
        </a:xfrm>
      </xdr:grpSpPr>
      <xdr:pic>
        <xdr:nvPicPr>
          <xdr:cNvPr id="10" name="Gráfico 9" descr="Signo de intercalación hacia abajo con relleno sólido">
            <a:extLst>
              <a:ext uri="{FF2B5EF4-FFF2-40B4-BE49-F238E27FC236}">
                <a16:creationId xmlns:a16="http://schemas.microsoft.com/office/drawing/2014/main" id="{4711461D-D206-9850-BB84-0494A901C96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829300" y="121920"/>
            <a:ext cx="914400" cy="914400"/>
          </a:xfrm>
          <a:prstGeom prst="rect">
            <a:avLst/>
          </a:prstGeom>
        </xdr:spPr>
      </xdr:pic>
      <xdr:sp macro="" textlink="">
        <xdr:nvSpPr>
          <xdr:cNvPr id="11" name="Rectángulo 10">
            <a:extLst>
              <a:ext uri="{FF2B5EF4-FFF2-40B4-BE49-F238E27FC236}">
                <a16:creationId xmlns:a16="http://schemas.microsoft.com/office/drawing/2014/main" id="{E6E16B61-6381-088C-D168-EBC7DD87DB7F}"/>
              </a:ext>
            </a:extLst>
          </xdr:cNvPr>
          <xdr:cNvSpPr/>
        </xdr:nvSpPr>
        <xdr:spPr>
          <a:xfrm>
            <a:off x="5842209" y="106495"/>
            <a:ext cx="886251" cy="374077"/>
          </a:xfrm>
          <a:prstGeom prst="rect">
            <a:avLst/>
          </a:prstGeom>
          <a:noFill/>
        </xdr:spPr>
        <xdr:txBody>
          <a:bodyPr wrap="square" lIns="91440" tIns="45720" rIns="91440" bIns="45720">
            <a:spAutoFit/>
          </a:bodyPr>
          <a:lstStyle/>
          <a:p>
            <a:pPr algn="ctr"/>
            <a:r>
              <a:rPr lang="es-ES" sz="900" b="1" cap="none" spc="0">
                <a:ln w="0"/>
                <a:solidFill>
                  <a:schemeClr val="tx1"/>
                </a:solidFill>
                <a:effectLst>
                  <a:outerShdw blurRad="38100" dist="19050" dir="2700000" algn="tl" rotWithShape="0">
                    <a:schemeClr val="dk1">
                      <a:alpha val="40000"/>
                    </a:schemeClr>
                  </a:outerShdw>
                </a:effectLst>
                <a:latin typeface="Aptos Light" panose="020B0004020202020204" pitchFamily="34" charset="0"/>
              </a:rPr>
              <a:t>Ver Instrucciones</a:t>
            </a:r>
          </a:p>
        </xdr:txBody>
      </xdr:sp>
    </xdr:grpSp>
    <xdr:clientData/>
  </xdr:twoCellAnchor>
  <xdr:twoCellAnchor editAs="oneCell">
    <xdr:from>
      <xdr:col>0</xdr:col>
      <xdr:colOff>312419</xdr:colOff>
      <xdr:row>34</xdr:row>
      <xdr:rowOff>120926</xdr:rowOff>
    </xdr:from>
    <xdr:to>
      <xdr:col>4</xdr:col>
      <xdr:colOff>708660</xdr:colOff>
      <xdr:row>58</xdr:row>
      <xdr:rowOff>143839</xdr:rowOff>
    </xdr:to>
    <xdr:pic>
      <xdr:nvPicPr>
        <xdr:cNvPr id="7" name="Imagen 6">
          <a:extLst>
            <a:ext uri="{FF2B5EF4-FFF2-40B4-BE49-F238E27FC236}">
              <a16:creationId xmlns:a16="http://schemas.microsoft.com/office/drawing/2014/main" id="{16BA5681-70F0-1240-139A-6CABA4EA205D}"/>
            </a:ext>
          </a:extLst>
        </xdr:cNvPr>
        <xdr:cNvPicPr>
          <a:picLocks noChangeAspect="1"/>
        </xdr:cNvPicPr>
      </xdr:nvPicPr>
      <xdr:blipFill rotWithShape="1">
        <a:blip xmlns:r="http://schemas.openxmlformats.org/officeDocument/2006/relationships" r:embed="rId5"/>
        <a:srcRect l="25295" t="12520" r="32611" b="25398"/>
        <a:stretch/>
      </xdr:blipFill>
      <xdr:spPr>
        <a:xfrm>
          <a:off x="312419" y="6597926"/>
          <a:ext cx="5097781" cy="4229153"/>
        </a:xfrm>
        <a:prstGeom prst="rect">
          <a:avLst/>
        </a:prstGeom>
      </xdr:spPr>
    </xdr:pic>
    <xdr:clientData/>
  </xdr:twoCellAnchor>
  <xdr:twoCellAnchor editAs="oneCell">
    <xdr:from>
      <xdr:col>0</xdr:col>
      <xdr:colOff>266701</xdr:colOff>
      <xdr:row>59</xdr:row>
      <xdr:rowOff>15240</xdr:rowOff>
    </xdr:from>
    <xdr:to>
      <xdr:col>5</xdr:col>
      <xdr:colOff>487681</xdr:colOff>
      <xdr:row>81</xdr:row>
      <xdr:rowOff>53340</xdr:rowOff>
    </xdr:to>
    <xdr:pic>
      <xdr:nvPicPr>
        <xdr:cNvPr id="13" name="Imagen 12">
          <a:extLst>
            <a:ext uri="{FF2B5EF4-FFF2-40B4-BE49-F238E27FC236}">
              <a16:creationId xmlns:a16="http://schemas.microsoft.com/office/drawing/2014/main" id="{DF21C7CE-E6C5-5A2C-3A1B-7AB0FD7DE3B9}"/>
            </a:ext>
          </a:extLst>
        </xdr:cNvPr>
        <xdr:cNvPicPr>
          <a:picLocks noChangeAspect="1"/>
        </xdr:cNvPicPr>
      </xdr:nvPicPr>
      <xdr:blipFill rotWithShape="1">
        <a:blip xmlns:r="http://schemas.openxmlformats.org/officeDocument/2006/relationships" r:embed="rId6"/>
        <a:srcRect l="25144" t="14261" r="34851" b="38107"/>
        <a:stretch/>
      </xdr:blipFill>
      <xdr:spPr>
        <a:xfrm>
          <a:off x="266701" y="10873740"/>
          <a:ext cx="5814060" cy="3893820"/>
        </a:xfrm>
        <a:prstGeom prst="rect">
          <a:avLst/>
        </a:prstGeom>
      </xdr:spPr>
    </xdr:pic>
    <xdr:clientData/>
  </xdr:twoCellAnchor>
  <xdr:twoCellAnchor editAs="oneCell">
    <xdr:from>
      <xdr:col>0</xdr:col>
      <xdr:colOff>327659</xdr:colOff>
      <xdr:row>81</xdr:row>
      <xdr:rowOff>102475</xdr:rowOff>
    </xdr:from>
    <xdr:to>
      <xdr:col>5</xdr:col>
      <xdr:colOff>472440</xdr:colOff>
      <xdr:row>104</xdr:row>
      <xdr:rowOff>137160</xdr:rowOff>
    </xdr:to>
    <xdr:pic>
      <xdr:nvPicPr>
        <xdr:cNvPr id="14" name="Imagen 13">
          <a:extLst>
            <a:ext uri="{FF2B5EF4-FFF2-40B4-BE49-F238E27FC236}">
              <a16:creationId xmlns:a16="http://schemas.microsoft.com/office/drawing/2014/main" id="{A8E7A5BB-A609-44E9-D678-07DA1AA14CB9}"/>
            </a:ext>
          </a:extLst>
        </xdr:cNvPr>
        <xdr:cNvPicPr>
          <a:picLocks noChangeAspect="1"/>
        </xdr:cNvPicPr>
      </xdr:nvPicPr>
      <xdr:blipFill rotWithShape="1">
        <a:blip xmlns:r="http://schemas.openxmlformats.org/officeDocument/2006/relationships" r:embed="rId7"/>
        <a:srcRect l="24944" t="31255" r="35971" b="19511"/>
        <a:stretch/>
      </xdr:blipFill>
      <xdr:spPr>
        <a:xfrm>
          <a:off x="327659" y="14283295"/>
          <a:ext cx="5737861" cy="4065665"/>
        </a:xfrm>
        <a:prstGeom prst="rect">
          <a:avLst/>
        </a:prstGeom>
      </xdr:spPr>
    </xdr:pic>
    <xdr:clientData/>
  </xdr:twoCellAnchor>
  <xdr:twoCellAnchor editAs="absolute">
    <xdr:from>
      <xdr:col>0</xdr:col>
      <xdr:colOff>0</xdr:colOff>
      <xdr:row>0</xdr:row>
      <xdr:rowOff>0</xdr:rowOff>
    </xdr:from>
    <xdr:to>
      <xdr:col>0</xdr:col>
      <xdr:colOff>304800</xdr:colOff>
      <xdr:row>1</xdr:row>
      <xdr:rowOff>160020</xdr:rowOff>
    </xdr:to>
    <xdr:pic>
      <xdr:nvPicPr>
        <xdr:cNvPr id="4" name="Imagen 3" descr="Imagen relacionada">
          <a:hlinkClick xmlns:r="http://schemas.openxmlformats.org/officeDocument/2006/relationships" r:id="rId8" tooltip="MENU EEFF"/>
          <a:extLst>
            <a:ext uri="{FF2B5EF4-FFF2-40B4-BE49-F238E27FC236}">
              <a16:creationId xmlns:a16="http://schemas.microsoft.com/office/drawing/2014/main" id="{C133A65D-057F-4A68-B0B5-954B3838201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0800000">
          <a:off x="0" y="0"/>
          <a:ext cx="304800" cy="3810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absolute">
    <xdr:from>
      <xdr:col>6</xdr:col>
      <xdr:colOff>845820</xdr:colOff>
      <xdr:row>3</xdr:row>
      <xdr:rowOff>83820</xdr:rowOff>
    </xdr:from>
    <xdr:to>
      <xdr:col>8</xdr:col>
      <xdr:colOff>22860</xdr:colOff>
      <xdr:row>5</xdr:row>
      <xdr:rowOff>23980</xdr:rowOff>
    </xdr:to>
    <xdr:pic>
      <xdr:nvPicPr>
        <xdr:cNvPr id="5" name="Imagen 4" descr="Resultado de imagen para flecha arriba">
          <a:hlinkClick xmlns:r="http://schemas.openxmlformats.org/officeDocument/2006/relationships" r:id="rId10" tooltip="IR A INICIO DE HOJA"/>
          <a:extLst>
            <a:ext uri="{FF2B5EF4-FFF2-40B4-BE49-F238E27FC236}">
              <a16:creationId xmlns:a16="http://schemas.microsoft.com/office/drawing/2014/main" id="{F7827E01-D39B-46B2-A2DE-85D683F53BD1}"/>
            </a:ext>
          </a:extLst>
        </xdr:cNvPr>
        <xdr:cNvPicPr>
          <a:picLocks noChangeAspect="1" noChangeArrowheads="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rcRect l="11375" t="9153" r="17265"/>
        <a:stretch/>
      </xdr:blipFill>
      <xdr:spPr bwMode="auto">
        <a:xfrm>
          <a:off x="7269480" y="662940"/>
          <a:ext cx="358140" cy="34402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3</xdr:col>
      <xdr:colOff>1638301</xdr:colOff>
      <xdr:row>0</xdr:row>
      <xdr:rowOff>38100</xdr:rowOff>
    </xdr:from>
    <xdr:to>
      <xdr:col>3</xdr:col>
      <xdr:colOff>2762250</xdr:colOff>
      <xdr:row>5</xdr:row>
      <xdr:rowOff>161924</xdr:rowOff>
    </xdr:to>
    <xdr:pic>
      <xdr:nvPicPr>
        <xdr:cNvPr id="2" name="Imagen 1">
          <a:extLst>
            <a:ext uri="{FF2B5EF4-FFF2-40B4-BE49-F238E27FC236}">
              <a16:creationId xmlns:a16="http://schemas.microsoft.com/office/drawing/2014/main" id="{F78B507F-F7B1-40A1-8FC6-8DB5492A5B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97981" y="38100"/>
          <a:ext cx="1123949" cy="1114424"/>
        </a:xfrm>
        <a:prstGeom prst="rect">
          <a:avLst/>
        </a:prstGeom>
      </xdr:spPr>
    </xdr:pic>
    <xdr:clientData/>
  </xdr:twoCellAnchor>
  <xdr:oneCellAnchor>
    <xdr:from>
      <xdr:col>5</xdr:col>
      <xdr:colOff>400050</xdr:colOff>
      <xdr:row>0</xdr:row>
      <xdr:rowOff>0</xdr:rowOff>
    </xdr:from>
    <xdr:ext cx="5594349" cy="3952874"/>
    <xdr:sp macro="" textlink="">
      <xdr:nvSpPr>
        <xdr:cNvPr id="3" name="CuadroTexto 2">
          <a:extLst>
            <a:ext uri="{FF2B5EF4-FFF2-40B4-BE49-F238E27FC236}">
              <a16:creationId xmlns:a16="http://schemas.microsoft.com/office/drawing/2014/main" id="{04E31600-3DFC-4510-80FE-819679693E2B}"/>
            </a:ext>
          </a:extLst>
        </xdr:cNvPr>
        <xdr:cNvSpPr txBox="1"/>
      </xdr:nvSpPr>
      <xdr:spPr>
        <a:xfrm>
          <a:off x="9909810" y="0"/>
          <a:ext cx="5594349" cy="3952874"/>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noAutofit/>
        </a:bodyPr>
        <a:lstStyle/>
        <a:p>
          <a:r>
            <a:rPr lang="es-CO" sz="1400" b="1">
              <a:solidFill>
                <a:schemeClr val="tx1"/>
              </a:solidFill>
              <a:effectLst/>
              <a:latin typeface="+mn-lt"/>
              <a:ea typeface="+mn-ea"/>
              <a:cs typeface="+mn-cs"/>
            </a:rPr>
            <a:t>Nota 1</a:t>
          </a:r>
          <a:r>
            <a:rPr lang="es-CO" sz="1400">
              <a:solidFill>
                <a:schemeClr val="tx1"/>
              </a:solidFill>
              <a:effectLst/>
              <a:latin typeface="+mn-lt"/>
              <a:ea typeface="+mn-ea"/>
              <a:cs typeface="+mn-cs"/>
            </a:rPr>
            <a:t>. Las prima de servicios se debe pagar semestralmente, de allí que la fecha de la última liquidación es diferente, pues generalmente corresponde al 30 de junio para la primera cuota y el 31 de diciembre para la segunda.</a:t>
          </a:r>
        </a:p>
        <a:p>
          <a:r>
            <a:rPr lang="es-CO" sz="1400" b="1">
              <a:solidFill>
                <a:schemeClr val="tx1"/>
              </a:solidFill>
              <a:effectLst/>
              <a:latin typeface="+mn-lt"/>
              <a:ea typeface="+mn-ea"/>
              <a:cs typeface="+mn-cs"/>
            </a:rPr>
            <a:t>Nota 2</a:t>
          </a:r>
          <a:r>
            <a:rPr lang="es-CO" sz="1400">
              <a:solidFill>
                <a:schemeClr val="tx1"/>
              </a:solidFill>
              <a:effectLst/>
              <a:latin typeface="+mn-lt"/>
              <a:ea typeface="+mn-ea"/>
              <a:cs typeface="+mn-cs"/>
            </a:rPr>
            <a:t>. Al formular las liquidaciones hay un pequeño desfase de uno o dos días dependiendo de si el mes tiene 28 o 31 días, problema que Excel corrige con la función DIAS360 pero en algunos casos no.</a:t>
          </a:r>
        </a:p>
        <a:p>
          <a:r>
            <a:rPr lang="es-CO" sz="1400" b="1">
              <a:solidFill>
                <a:schemeClr val="tx1"/>
              </a:solidFill>
              <a:effectLst/>
              <a:latin typeface="+mn-lt"/>
              <a:ea typeface="+mn-ea"/>
              <a:cs typeface="+mn-cs"/>
            </a:rPr>
            <a:t>Nota 3</a:t>
          </a:r>
          <a:r>
            <a:rPr lang="es-CO" sz="1400">
              <a:solidFill>
                <a:schemeClr val="tx1"/>
              </a:solidFill>
              <a:effectLst/>
              <a:latin typeface="+mn-lt"/>
              <a:ea typeface="+mn-ea"/>
              <a:cs typeface="+mn-cs"/>
            </a:rPr>
            <a:t>. Recuerde que para el cálculo de las prestaciones sociales se incluye el auxilio de transporte más no para el cálculo de las vacaciones.</a:t>
          </a:r>
        </a:p>
        <a:p>
          <a:pPr marL="0" marR="0" lvl="0" indent="0" defTabSz="914400" eaLnBrk="1" fontAlgn="auto" latinLnBrk="0" hangingPunct="1">
            <a:lnSpc>
              <a:spcPct val="100000"/>
            </a:lnSpc>
            <a:spcBef>
              <a:spcPts val="0"/>
            </a:spcBef>
            <a:spcAft>
              <a:spcPts val="0"/>
            </a:spcAft>
            <a:buClrTx/>
            <a:buSzTx/>
            <a:buFontTx/>
            <a:buNone/>
            <a:tabLst/>
            <a:defRPr/>
          </a:pPr>
          <a:r>
            <a:rPr lang="es-CO" sz="1400" b="1">
              <a:solidFill>
                <a:schemeClr val="tx1"/>
              </a:solidFill>
              <a:effectLst/>
              <a:latin typeface="+mn-lt"/>
              <a:ea typeface="+mn-ea"/>
              <a:cs typeface="+mn-cs"/>
            </a:rPr>
            <a:t>Nota 4</a:t>
          </a:r>
          <a:r>
            <a:rPr lang="es-CO" sz="1400">
              <a:solidFill>
                <a:schemeClr val="tx1"/>
              </a:solidFill>
              <a:effectLst/>
              <a:latin typeface="+mn-lt"/>
              <a:ea typeface="+mn-ea"/>
              <a:cs typeface="+mn-cs"/>
            </a:rPr>
            <a:t>. El auxilio de transporte no se paga si el trabajador tiene un salario mensual superior a 2 salarios mínimos. Esta equivalencia la determinamos sumando lo que se le paga diariamente a la trabajadora (salario en dinero + salario en especie + remuneración por descanso dominical) multiplicado por 30.</a:t>
          </a:r>
        </a:p>
        <a:p>
          <a:pPr marL="0" marR="0" lvl="0" indent="0" defTabSz="914400" eaLnBrk="1" fontAlgn="auto" latinLnBrk="0" hangingPunct="1">
            <a:lnSpc>
              <a:spcPct val="100000"/>
            </a:lnSpc>
            <a:spcBef>
              <a:spcPts val="0"/>
            </a:spcBef>
            <a:spcAft>
              <a:spcPts val="0"/>
            </a:spcAft>
            <a:buClrTx/>
            <a:buSzTx/>
            <a:buFontTx/>
            <a:buNone/>
            <a:tabLst/>
            <a:defRPr/>
          </a:pPr>
          <a:r>
            <a:rPr lang="es-CO" sz="1400" b="1">
              <a:solidFill>
                <a:schemeClr val="dk1"/>
              </a:solidFill>
              <a:effectLst/>
              <a:latin typeface="+mn-lt"/>
              <a:ea typeface="+mn-ea"/>
              <a:cs typeface="+mn-cs"/>
            </a:rPr>
            <a:t>Nota 5. </a:t>
          </a:r>
          <a:r>
            <a:rPr lang="es-CO" sz="1400">
              <a:solidFill>
                <a:schemeClr val="dk1"/>
              </a:solidFill>
              <a:effectLst/>
              <a:latin typeface="+mn-lt"/>
              <a:ea typeface="+mn-ea"/>
              <a:cs typeface="+mn-cs"/>
            </a:rPr>
            <a:t>Los datos para liquidar las vacaciones se han separado por cuando estas pueden tener un periodo de  liquidación diferente, ya que la empleada puede liquidarse cuando hace un mes salió a vacaciones, de manera que la fecha del inicio de la liquidación será diferente.</a:t>
          </a:r>
        </a:p>
        <a:p>
          <a:endParaRPr lang="es-CO" sz="1400">
            <a:solidFill>
              <a:schemeClr val="tx1"/>
            </a:solidFill>
            <a:effectLst/>
            <a:latin typeface="+mn-lt"/>
            <a:ea typeface="+mn-ea"/>
            <a:cs typeface="+mn-cs"/>
          </a:endParaRPr>
        </a:p>
        <a:p>
          <a:endParaRPr lang="es-CO" sz="1400">
            <a:solidFill>
              <a:schemeClr val="tx1"/>
            </a:solidFill>
            <a:effectLst/>
            <a:latin typeface="+mn-lt"/>
            <a:ea typeface="+mn-ea"/>
            <a:cs typeface="+mn-cs"/>
          </a:endParaRPr>
        </a:p>
        <a:p>
          <a:endParaRPr lang="es-CO" sz="1400"/>
        </a:p>
      </xdr:txBody>
    </xdr:sp>
    <xdr:clientData/>
  </xdr:oneCellAnchor>
  <xdr:twoCellAnchor editAs="oneCell">
    <xdr:from>
      <xdr:col>3</xdr:col>
      <xdr:colOff>320040</xdr:colOff>
      <xdr:row>1</xdr:row>
      <xdr:rowOff>15240</xdr:rowOff>
    </xdr:from>
    <xdr:to>
      <xdr:col>3</xdr:col>
      <xdr:colOff>1065012</xdr:colOff>
      <xdr:row>4</xdr:row>
      <xdr:rowOff>53340</xdr:rowOff>
    </xdr:to>
    <xdr:pic>
      <xdr:nvPicPr>
        <xdr:cNvPr id="5" name="Imagen 4" descr="Espalda Regresar Flecha - Gráficos vectoriales gratis en Pixabay - Pixabay">
          <a:hlinkClick xmlns:r="http://schemas.openxmlformats.org/officeDocument/2006/relationships" r:id="rId2"/>
          <a:extLst>
            <a:ext uri="{FF2B5EF4-FFF2-40B4-BE49-F238E27FC236}">
              <a16:creationId xmlns:a16="http://schemas.microsoft.com/office/drawing/2014/main" id="{F36B6765-32B1-42F8-8E5D-E917E57CBAC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79720" y="213360"/>
          <a:ext cx="744972" cy="63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0</xdr:col>
      <xdr:colOff>304800</xdr:colOff>
      <xdr:row>1</xdr:row>
      <xdr:rowOff>182880</xdr:rowOff>
    </xdr:to>
    <xdr:pic>
      <xdr:nvPicPr>
        <xdr:cNvPr id="4" name="Imagen 3" descr="Imagen relacionada">
          <a:hlinkClick xmlns:r="http://schemas.openxmlformats.org/officeDocument/2006/relationships" r:id="rId4" tooltip="MENU EEFF"/>
          <a:extLst>
            <a:ext uri="{FF2B5EF4-FFF2-40B4-BE49-F238E27FC236}">
              <a16:creationId xmlns:a16="http://schemas.microsoft.com/office/drawing/2014/main" id="{458A6C2E-8D68-412D-8DF1-005CFB29E17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10800000">
          <a:off x="0" y="0"/>
          <a:ext cx="304800" cy="3810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absolute">
    <xdr:from>
      <xdr:col>4</xdr:col>
      <xdr:colOff>601980</xdr:colOff>
      <xdr:row>2</xdr:row>
      <xdr:rowOff>121920</xdr:rowOff>
    </xdr:from>
    <xdr:to>
      <xdr:col>4</xdr:col>
      <xdr:colOff>960120</xdr:colOff>
      <xdr:row>4</xdr:row>
      <xdr:rowOff>69700</xdr:rowOff>
    </xdr:to>
    <xdr:pic>
      <xdr:nvPicPr>
        <xdr:cNvPr id="6" name="Imagen 5" descr="Resultado de imagen para flecha arriba">
          <a:hlinkClick xmlns:r="http://schemas.openxmlformats.org/officeDocument/2006/relationships" r:id="rId6" tooltip="IR A INICIO DE HOJA"/>
          <a:extLst>
            <a:ext uri="{FF2B5EF4-FFF2-40B4-BE49-F238E27FC236}">
              <a16:creationId xmlns:a16="http://schemas.microsoft.com/office/drawing/2014/main" id="{2607FB54-1ABB-4FC9-B6E4-5FC197E9B87E}"/>
            </a:ext>
          </a:extLst>
        </xdr:cNvPr>
        <xdr:cNvPicPr>
          <a:picLocks noChangeAspect="1" noChangeArrowheads="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imgEffect>
                </a14:imgLayer>
              </a14:imgProps>
            </a:ext>
            <a:ext uri="{28A0092B-C50C-407E-A947-70E740481C1C}">
              <a14:useLocalDpi xmlns:a14="http://schemas.microsoft.com/office/drawing/2010/main" val="0"/>
            </a:ext>
          </a:extLst>
        </a:blip>
        <a:srcRect l="11375" t="9153" r="17265"/>
        <a:stretch/>
      </xdr:blipFill>
      <xdr:spPr bwMode="auto">
        <a:xfrm>
          <a:off x="8717280" y="518160"/>
          <a:ext cx="358140" cy="34402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457200</xdr:colOff>
      <xdr:row>6</xdr:row>
      <xdr:rowOff>19050</xdr:rowOff>
    </xdr:from>
    <xdr:to>
      <xdr:col>2</xdr:col>
      <xdr:colOff>123825</xdr:colOff>
      <xdr:row>10</xdr:row>
      <xdr:rowOff>40005</xdr:rowOff>
    </xdr:to>
    <xdr:pic>
      <xdr:nvPicPr>
        <xdr:cNvPr id="2" name="Gráfico 2" descr="Martillo de juez">
          <a:hlinkClick xmlns:r="http://schemas.openxmlformats.org/officeDocument/2006/relationships" r:id="rId1"/>
          <a:extLst>
            <a:ext uri="{FF2B5EF4-FFF2-40B4-BE49-F238E27FC236}">
              <a16:creationId xmlns:a16="http://schemas.microsoft.com/office/drawing/2014/main" id="{E7FDEA7B-6E25-4077-9E27-BB6AAFA3CDFF}"/>
            </a:ext>
          </a:extLst>
        </xdr:cNvPr>
        <xdr:cNvPicPr>
          <a:picLocks noChangeAspect="1"/>
        </xdr:cNvPicPr>
      </xdr:nvPicPr>
      <xdr:blipFill>
        <a:blip xmlns:r="http://schemas.openxmlformats.org/officeDocument/2006/relationships" r:embed="rId2"/>
        <a:stretch>
          <a:fillRect/>
        </a:stretch>
      </xdr:blipFill>
      <xdr:spPr>
        <a:xfrm>
          <a:off x="601980" y="2251710"/>
          <a:ext cx="946785" cy="866775"/>
        </a:xfrm>
        <a:prstGeom prst="rect">
          <a:avLst/>
        </a:prstGeom>
      </xdr:spPr>
    </xdr:pic>
    <xdr:clientData/>
  </xdr:twoCellAnchor>
  <xdr:twoCellAnchor>
    <xdr:from>
      <xdr:col>2</xdr:col>
      <xdr:colOff>1446610</xdr:colOff>
      <xdr:row>2</xdr:row>
      <xdr:rowOff>17860</xdr:rowOff>
    </xdr:from>
    <xdr:to>
      <xdr:col>4</xdr:col>
      <xdr:colOff>17859</xdr:colOff>
      <xdr:row>2</xdr:row>
      <xdr:rowOff>178594</xdr:rowOff>
    </xdr:to>
    <xdr:sp macro="" textlink="">
      <xdr:nvSpPr>
        <xdr:cNvPr id="3" name="Flecha: hacia la izquierda 2">
          <a:extLst>
            <a:ext uri="{FF2B5EF4-FFF2-40B4-BE49-F238E27FC236}">
              <a16:creationId xmlns:a16="http://schemas.microsoft.com/office/drawing/2014/main" id="{32808339-3588-4227-BCC1-A4B15531D689}"/>
            </a:ext>
          </a:extLst>
        </xdr:cNvPr>
        <xdr:cNvSpPr/>
      </xdr:nvSpPr>
      <xdr:spPr>
        <a:xfrm>
          <a:off x="2871550" y="1206580"/>
          <a:ext cx="201929" cy="160734"/>
        </a:xfrm>
        <a:prstGeom prst="leftArrow">
          <a:avLst/>
        </a:prstGeom>
        <a:solidFill>
          <a:srgbClr val="FF4B71"/>
        </a:solidFill>
        <a:ln>
          <a:solidFill>
            <a:srgbClr val="E6E6E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absolute">
    <xdr:from>
      <xdr:col>0</xdr:col>
      <xdr:colOff>0</xdr:colOff>
      <xdr:row>0</xdr:row>
      <xdr:rowOff>0</xdr:rowOff>
    </xdr:from>
    <xdr:to>
      <xdr:col>1</xdr:col>
      <xdr:colOff>160020</xdr:colOff>
      <xdr:row>1</xdr:row>
      <xdr:rowOff>45720</xdr:rowOff>
    </xdr:to>
    <xdr:pic>
      <xdr:nvPicPr>
        <xdr:cNvPr id="4" name="Imagen 3" descr="Imagen relacionada">
          <a:hlinkClick xmlns:r="http://schemas.openxmlformats.org/officeDocument/2006/relationships" r:id="rId3" tooltip="MENU EEFF"/>
          <a:extLst>
            <a:ext uri="{FF2B5EF4-FFF2-40B4-BE49-F238E27FC236}">
              <a16:creationId xmlns:a16="http://schemas.microsoft.com/office/drawing/2014/main" id="{50B38EF9-9773-423B-AF8C-F30798F8C37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0" y="0"/>
          <a:ext cx="304800" cy="3810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absolute">
    <xdr:from>
      <xdr:col>5</xdr:col>
      <xdr:colOff>0</xdr:colOff>
      <xdr:row>1</xdr:row>
      <xdr:rowOff>0</xdr:rowOff>
    </xdr:from>
    <xdr:to>
      <xdr:col>5</xdr:col>
      <xdr:colOff>358140</xdr:colOff>
      <xdr:row>2</xdr:row>
      <xdr:rowOff>53340</xdr:rowOff>
    </xdr:to>
    <xdr:pic>
      <xdr:nvPicPr>
        <xdr:cNvPr id="5" name="Imagen 4" descr="Resultado de imagen para flecha arriba">
          <a:hlinkClick xmlns:r="http://schemas.openxmlformats.org/officeDocument/2006/relationships" r:id="rId5" tooltip="IR A INICIO DE HOJA"/>
          <a:extLst>
            <a:ext uri="{FF2B5EF4-FFF2-40B4-BE49-F238E27FC236}">
              <a16:creationId xmlns:a16="http://schemas.microsoft.com/office/drawing/2014/main" id="{BEDC7C3B-1BF2-4B10-ADEB-1831D8678CDD}"/>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10000" b="90000" l="10000" r="90000"/>
                  </a14:imgEffect>
                </a14:imgLayer>
              </a14:imgProps>
            </a:ext>
            <a:ext uri="{28A0092B-C50C-407E-A947-70E740481C1C}">
              <a14:useLocalDpi xmlns:a14="http://schemas.microsoft.com/office/drawing/2010/main" val="0"/>
            </a:ext>
          </a:extLst>
        </a:blip>
        <a:srcRect l="11375" t="9153" r="17265"/>
        <a:stretch/>
      </xdr:blipFill>
      <xdr:spPr bwMode="auto">
        <a:xfrm>
          <a:off x="3528060" y="335280"/>
          <a:ext cx="358140" cy="35814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xdr:from>
      <xdr:col>4</xdr:col>
      <xdr:colOff>91440</xdr:colOff>
      <xdr:row>0</xdr:row>
      <xdr:rowOff>15240</xdr:rowOff>
    </xdr:from>
    <xdr:to>
      <xdr:col>5</xdr:col>
      <xdr:colOff>121920</xdr:colOff>
      <xdr:row>0</xdr:row>
      <xdr:rowOff>495300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F6F78DDE-1426-43EE-9D76-954902EBCA37}"/>
            </a:ext>
          </a:extLst>
        </xdr:cNvPr>
        <xdr:cNvSpPr/>
      </xdr:nvSpPr>
      <xdr:spPr>
        <a:xfrm>
          <a:off x="7802880" y="15240"/>
          <a:ext cx="1112520" cy="480060"/>
        </a:xfrm>
        <a:prstGeom prst="round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t>VOLVER  Clase de Riesgo</a:t>
          </a:r>
        </a:p>
      </xdr:txBody>
    </xdr:sp>
    <xdr:clientData/>
  </xdr:twoCellAnchor>
  <xdr:twoCellAnchor>
    <xdr:from>
      <xdr:col>5</xdr:col>
      <xdr:colOff>175260</xdr:colOff>
      <xdr:row>0</xdr:row>
      <xdr:rowOff>15240</xdr:rowOff>
    </xdr:from>
    <xdr:to>
      <xdr:col>7</xdr:col>
      <xdr:colOff>68580</xdr:colOff>
      <xdr:row>0</xdr:row>
      <xdr:rowOff>495300</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454787A7-85CC-4627-8C04-F8C53A79BF02}"/>
            </a:ext>
          </a:extLst>
        </xdr:cNvPr>
        <xdr:cNvSpPr/>
      </xdr:nvSpPr>
      <xdr:spPr>
        <a:xfrm>
          <a:off x="8968740" y="15240"/>
          <a:ext cx="1112520" cy="4800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t>VOLVER  HOJA Principal</a:t>
          </a:r>
        </a:p>
      </xdr:txBody>
    </xdr:sp>
    <xdr:clientData/>
  </xdr:twoCellAnchor>
  <xdr:twoCellAnchor editAs="absolute">
    <xdr:from>
      <xdr:col>0</xdr:col>
      <xdr:colOff>0</xdr:colOff>
      <xdr:row>0</xdr:row>
      <xdr:rowOff>0</xdr:rowOff>
    </xdr:from>
    <xdr:to>
      <xdr:col>0</xdr:col>
      <xdr:colOff>304800</xdr:colOff>
      <xdr:row>0</xdr:row>
      <xdr:rowOff>381000</xdr:rowOff>
    </xdr:to>
    <xdr:pic>
      <xdr:nvPicPr>
        <xdr:cNvPr id="2" name="Imagen 1" descr="Imagen relacionada">
          <a:hlinkClick xmlns:r="http://schemas.openxmlformats.org/officeDocument/2006/relationships" r:id="rId3" tooltip="MENU EEFF"/>
          <a:extLst>
            <a:ext uri="{FF2B5EF4-FFF2-40B4-BE49-F238E27FC236}">
              <a16:creationId xmlns:a16="http://schemas.microsoft.com/office/drawing/2014/main" id="{F53F5EC5-3F29-48EE-B36B-B30691BD880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0" y="0"/>
          <a:ext cx="304800" cy="3810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absolute">
    <xdr:from>
      <xdr:col>3</xdr:col>
      <xdr:colOff>4594860</xdr:colOff>
      <xdr:row>0</xdr:row>
      <xdr:rowOff>91440</xdr:rowOff>
    </xdr:from>
    <xdr:to>
      <xdr:col>3</xdr:col>
      <xdr:colOff>4953000</xdr:colOff>
      <xdr:row>1</xdr:row>
      <xdr:rowOff>0</xdr:rowOff>
    </xdr:to>
    <xdr:pic>
      <xdr:nvPicPr>
        <xdr:cNvPr id="5" name="Imagen 4" descr="Resultado de imagen para flecha arriba">
          <a:hlinkClick xmlns:r="http://schemas.openxmlformats.org/officeDocument/2006/relationships" r:id="rId5" tooltip="IR A INICIO DE HOJA"/>
          <a:extLst>
            <a:ext uri="{FF2B5EF4-FFF2-40B4-BE49-F238E27FC236}">
              <a16:creationId xmlns:a16="http://schemas.microsoft.com/office/drawing/2014/main" id="{AC109F24-9D86-481A-AD47-B7EE86331FEE}"/>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10000" b="90000" l="10000" r="90000"/>
                  </a14:imgEffect>
                </a14:imgLayer>
              </a14:imgProps>
            </a:ext>
            <a:ext uri="{28A0092B-C50C-407E-A947-70E740481C1C}">
              <a14:useLocalDpi xmlns:a14="http://schemas.microsoft.com/office/drawing/2010/main" val="0"/>
            </a:ext>
          </a:extLst>
        </a:blip>
        <a:srcRect l="11375" t="9153" r="17265"/>
        <a:stretch/>
      </xdr:blipFill>
      <xdr:spPr bwMode="auto">
        <a:xfrm>
          <a:off x="6850380" y="91440"/>
          <a:ext cx="358140" cy="41148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xdr:from>
      <xdr:col>5</xdr:col>
      <xdr:colOff>514351</xdr:colOff>
      <xdr:row>0</xdr:row>
      <xdr:rowOff>419100</xdr:rowOff>
    </xdr:from>
    <xdr:to>
      <xdr:col>7</xdr:col>
      <xdr:colOff>133351</xdr:colOff>
      <xdr:row>1</xdr:row>
      <xdr:rowOff>342900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38129A02-5462-4633-BB74-77291423737E}"/>
            </a:ext>
          </a:extLst>
        </xdr:cNvPr>
        <xdr:cNvSpPr/>
      </xdr:nvSpPr>
      <xdr:spPr>
        <a:xfrm>
          <a:off x="7280911" y="419100"/>
          <a:ext cx="1112520" cy="4800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t>VOLVER  HOJA Principal</a:t>
          </a:r>
        </a:p>
      </xdr:txBody>
    </xdr:sp>
    <xdr:clientData/>
  </xdr:twoCellAnchor>
  <xdr:twoCellAnchor>
    <xdr:from>
      <xdr:col>3</xdr:col>
      <xdr:colOff>3141345</xdr:colOff>
      <xdr:row>11</xdr:row>
      <xdr:rowOff>34290</xdr:rowOff>
    </xdr:from>
    <xdr:to>
      <xdr:col>4</xdr:col>
      <xdr:colOff>861060</xdr:colOff>
      <xdr:row>12</xdr:row>
      <xdr:rowOff>93346</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4D147ACD-2DF2-4FA3-869C-A7F87B0BF4F7}"/>
            </a:ext>
          </a:extLst>
        </xdr:cNvPr>
        <xdr:cNvSpPr/>
      </xdr:nvSpPr>
      <xdr:spPr>
        <a:xfrm>
          <a:off x="4772025" y="4271010"/>
          <a:ext cx="1864995" cy="287656"/>
        </a:xfrm>
        <a:prstGeom prst="round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t>IR A TABLA DE ACTIVIDADES</a:t>
          </a:r>
        </a:p>
      </xdr:txBody>
    </xdr:sp>
    <xdr:clientData/>
  </xdr:twoCellAnchor>
  <xdr:twoCellAnchor editAs="absolute">
    <xdr:from>
      <xdr:col>0</xdr:col>
      <xdr:colOff>0</xdr:colOff>
      <xdr:row>0</xdr:row>
      <xdr:rowOff>0</xdr:rowOff>
    </xdr:from>
    <xdr:to>
      <xdr:col>1</xdr:col>
      <xdr:colOff>167640</xdr:colOff>
      <xdr:row>0</xdr:row>
      <xdr:rowOff>381000</xdr:rowOff>
    </xdr:to>
    <xdr:pic>
      <xdr:nvPicPr>
        <xdr:cNvPr id="4" name="Imagen 3" descr="Imagen relacionada">
          <a:hlinkClick xmlns:r="http://schemas.openxmlformats.org/officeDocument/2006/relationships" r:id="rId3" tooltip="MENU EEFF"/>
          <a:extLst>
            <a:ext uri="{FF2B5EF4-FFF2-40B4-BE49-F238E27FC236}">
              <a16:creationId xmlns:a16="http://schemas.microsoft.com/office/drawing/2014/main" id="{FB1CB050-F47C-4946-9BE3-5D32E0E2BA2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0" y="0"/>
          <a:ext cx="304800" cy="3810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absolute">
    <xdr:from>
      <xdr:col>5</xdr:col>
      <xdr:colOff>15240</xdr:colOff>
      <xdr:row>0</xdr:row>
      <xdr:rowOff>502920</xdr:rowOff>
    </xdr:from>
    <xdr:to>
      <xdr:col>5</xdr:col>
      <xdr:colOff>373380</xdr:colOff>
      <xdr:row>1</xdr:row>
      <xdr:rowOff>358140</xdr:rowOff>
    </xdr:to>
    <xdr:pic>
      <xdr:nvPicPr>
        <xdr:cNvPr id="5" name="Imagen 4" descr="Resultado de imagen para flecha arriba">
          <a:hlinkClick xmlns:r="http://schemas.openxmlformats.org/officeDocument/2006/relationships" r:id="rId5" tooltip="IR A INICIO DE HOJA"/>
          <a:extLst>
            <a:ext uri="{FF2B5EF4-FFF2-40B4-BE49-F238E27FC236}">
              <a16:creationId xmlns:a16="http://schemas.microsoft.com/office/drawing/2014/main" id="{096E39B7-948D-464F-9500-8FA75FC69646}"/>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10000" b="90000" l="10000" r="90000"/>
                  </a14:imgEffect>
                </a14:imgLayer>
              </a14:imgProps>
            </a:ext>
            <a:ext uri="{28A0092B-C50C-407E-A947-70E740481C1C}">
              <a14:useLocalDpi xmlns:a14="http://schemas.microsoft.com/office/drawing/2010/main" val="0"/>
            </a:ext>
          </a:extLst>
        </a:blip>
        <a:srcRect l="11375" t="9153" r="17265"/>
        <a:stretch/>
      </xdr:blipFill>
      <xdr:spPr bwMode="auto">
        <a:xfrm>
          <a:off x="6781800" y="502920"/>
          <a:ext cx="358140" cy="41148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5</xdr:row>
      <xdr:rowOff>0</xdr:rowOff>
    </xdr:from>
    <xdr:to>
      <xdr:col>8</xdr:col>
      <xdr:colOff>518160</xdr:colOff>
      <xdr:row>7</xdr:row>
      <xdr:rowOff>99060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6056C093-B8C2-4F9E-A1C4-6988CCD274E7}"/>
            </a:ext>
          </a:extLst>
        </xdr:cNvPr>
        <xdr:cNvSpPr/>
      </xdr:nvSpPr>
      <xdr:spPr>
        <a:xfrm>
          <a:off x="8404860" y="563880"/>
          <a:ext cx="1112520" cy="48006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t>VOLVER  HOJA Principal</a:t>
          </a:r>
        </a:p>
      </xdr:txBody>
    </xdr:sp>
    <xdr:clientData/>
  </xdr:twoCellAnchor>
  <xdr:twoCellAnchor editAs="oneCell">
    <xdr:from>
      <xdr:col>11</xdr:col>
      <xdr:colOff>144780</xdr:colOff>
      <xdr:row>0</xdr:row>
      <xdr:rowOff>0</xdr:rowOff>
    </xdr:from>
    <xdr:to>
      <xdr:col>16</xdr:col>
      <xdr:colOff>128763</xdr:colOff>
      <xdr:row>19</xdr:row>
      <xdr:rowOff>7620</xdr:rowOff>
    </xdr:to>
    <xdr:pic>
      <xdr:nvPicPr>
        <xdr:cNvPr id="4" name="Imagen 3">
          <a:extLst>
            <a:ext uri="{FF2B5EF4-FFF2-40B4-BE49-F238E27FC236}">
              <a16:creationId xmlns:a16="http://schemas.microsoft.com/office/drawing/2014/main" id="{8662DE9D-00E2-4252-3EB0-F73217C005A2}"/>
            </a:ext>
          </a:extLst>
        </xdr:cNvPr>
        <xdr:cNvPicPr>
          <a:picLocks noChangeAspect="1"/>
        </xdr:cNvPicPr>
      </xdr:nvPicPr>
      <xdr:blipFill rotWithShape="1">
        <a:blip xmlns:r="http://schemas.openxmlformats.org/officeDocument/2006/relationships" r:embed="rId2"/>
        <a:srcRect l="37036" t="27147" r="37513" b="22112"/>
        <a:stretch/>
      </xdr:blipFill>
      <xdr:spPr>
        <a:xfrm>
          <a:off x="10927080" y="0"/>
          <a:ext cx="2955783" cy="3314700"/>
        </a:xfrm>
        <a:prstGeom prst="rect">
          <a:avLst/>
        </a:prstGeom>
      </xdr:spPr>
    </xdr:pic>
    <xdr:clientData/>
  </xdr:twoCellAnchor>
  <xdr:twoCellAnchor editAs="absolute">
    <xdr:from>
      <xdr:col>0</xdr:col>
      <xdr:colOff>0</xdr:colOff>
      <xdr:row>0</xdr:row>
      <xdr:rowOff>0</xdr:rowOff>
    </xdr:from>
    <xdr:to>
      <xdr:col>0</xdr:col>
      <xdr:colOff>304800</xdr:colOff>
      <xdr:row>2</xdr:row>
      <xdr:rowOff>7620</xdr:rowOff>
    </xdr:to>
    <xdr:pic>
      <xdr:nvPicPr>
        <xdr:cNvPr id="5" name="Imagen 4" descr="Imagen relacionada">
          <a:hlinkClick xmlns:r="http://schemas.openxmlformats.org/officeDocument/2006/relationships" r:id="rId3" tooltip="MENU EEFF"/>
          <a:extLst>
            <a:ext uri="{FF2B5EF4-FFF2-40B4-BE49-F238E27FC236}">
              <a16:creationId xmlns:a16="http://schemas.microsoft.com/office/drawing/2014/main" id="{46DDF989-6E39-40E5-95CE-8E1FFE83854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0" y="0"/>
          <a:ext cx="304800" cy="3810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absolute">
    <xdr:from>
      <xdr:col>6</xdr:col>
      <xdr:colOff>0</xdr:colOff>
      <xdr:row>0</xdr:row>
      <xdr:rowOff>0</xdr:rowOff>
    </xdr:from>
    <xdr:to>
      <xdr:col>6</xdr:col>
      <xdr:colOff>358140</xdr:colOff>
      <xdr:row>1</xdr:row>
      <xdr:rowOff>161140</xdr:rowOff>
    </xdr:to>
    <xdr:pic>
      <xdr:nvPicPr>
        <xdr:cNvPr id="6" name="Imagen 5" descr="Resultado de imagen para flecha arriba">
          <a:hlinkClick xmlns:r="http://schemas.openxmlformats.org/officeDocument/2006/relationships" r:id="rId5" tooltip="IR A INICIO DE HOJA"/>
          <a:extLst>
            <a:ext uri="{FF2B5EF4-FFF2-40B4-BE49-F238E27FC236}">
              <a16:creationId xmlns:a16="http://schemas.microsoft.com/office/drawing/2014/main" id="{57474B77-457A-4601-A531-63203D692B5C}"/>
            </a:ext>
          </a:extLst>
        </xdr:cNvPr>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10000" b="90000" l="10000" r="90000"/>
                  </a14:imgEffect>
                </a14:imgLayer>
              </a14:imgProps>
            </a:ext>
            <a:ext uri="{28A0092B-C50C-407E-A947-70E740481C1C}">
              <a14:useLocalDpi xmlns:a14="http://schemas.microsoft.com/office/drawing/2010/main" val="0"/>
            </a:ext>
          </a:extLst>
        </a:blip>
        <a:srcRect l="11375" t="9153" r="17265"/>
        <a:stretch/>
      </xdr:blipFill>
      <xdr:spPr bwMode="auto">
        <a:xfrm>
          <a:off x="7810500" y="0"/>
          <a:ext cx="358140" cy="34402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gerencie.com/quien-paga-el-porcentaje-adicional-con-destino-al-fondo-de-solidaridad-pensional.html" TargetMode="External"/><Relationship Id="rId7" Type="http://schemas.openxmlformats.org/officeDocument/2006/relationships/drawing" Target="../drawings/drawing10.xml"/><Relationship Id="rId2" Type="http://schemas.openxmlformats.org/officeDocument/2006/relationships/hyperlink" Target="https://www.gerencie.com/tabla-en-excel-para-calcular-aportes-al-fondo-de-solidaridad-pensional.html" TargetMode="External"/><Relationship Id="rId1" Type="http://schemas.openxmlformats.org/officeDocument/2006/relationships/hyperlink" Target="https://www.gerencie.com/author/admin" TargetMode="External"/><Relationship Id="rId6" Type="http://schemas.openxmlformats.org/officeDocument/2006/relationships/printerSettings" Target="../printerSettings/printerSettings9.bin"/><Relationship Id="rId5" Type="http://schemas.openxmlformats.org/officeDocument/2006/relationships/hyperlink" Target="https://www.gerencie.com/fondo-de-solidaridad-para-efectos-de-la-retencion-en-la-fuente.html" TargetMode="External"/><Relationship Id="rId4" Type="http://schemas.openxmlformats.org/officeDocument/2006/relationships/hyperlink" Target="https://www.gerencie.com/renta-liquida-no-es-igual-a-ibc-de-aportes.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co.biblioteca.legal/codigo-sustantivo-trabajo/salario-minimo" TargetMode="External"/><Relationship Id="rId13" Type="http://schemas.openxmlformats.org/officeDocument/2006/relationships/hyperlink" Target="http://www.secretariasenado.gov.co/senado/basedoc/ley_2101_2021.html" TargetMode="External"/><Relationship Id="rId18" Type="http://schemas.openxmlformats.org/officeDocument/2006/relationships/vmlDrawing" Target="../drawings/vmlDrawing1.vml"/><Relationship Id="rId3" Type="http://schemas.openxmlformats.org/officeDocument/2006/relationships/hyperlink" Target="http://www.secretariasenado.gov.co/senado/basedoc/ley_0100_1993.html" TargetMode="External"/><Relationship Id="rId7" Type="http://schemas.openxmlformats.org/officeDocument/2006/relationships/hyperlink" Target="https://www.gerencie.com/aspectos-generales-sobre-la-dotacion.html" TargetMode="External"/><Relationship Id="rId12" Type="http://schemas.openxmlformats.org/officeDocument/2006/relationships/hyperlink" Target="https://www.gerencie.com/prima-de-servicios.html" TargetMode="External"/><Relationship Id="rId17" Type="http://schemas.openxmlformats.org/officeDocument/2006/relationships/drawing" Target="../drawings/drawing2.xml"/><Relationship Id="rId2" Type="http://schemas.openxmlformats.org/officeDocument/2006/relationships/hyperlink" Target="http://www.secretariasenado.gov.co/senado/basedoc/ley_0100_1993_pr004.html" TargetMode="External"/><Relationship Id="rId16" Type="http://schemas.openxmlformats.org/officeDocument/2006/relationships/printerSettings" Target="../printerSettings/printerSettings1.bin"/><Relationship Id="rId1" Type="http://schemas.openxmlformats.org/officeDocument/2006/relationships/hyperlink" Target="http://www.suin-juriscol.gov.co/viewDocument.asp?ruta=Leyes/1556008" TargetMode="External"/><Relationship Id="rId6" Type="http://schemas.openxmlformats.org/officeDocument/2006/relationships/hyperlink" Target="https://actualicese.com/normatividad/1975/12/18/ley-52-de-18-12-1975/" TargetMode="External"/><Relationship Id="rId11" Type="http://schemas.openxmlformats.org/officeDocument/2006/relationships/hyperlink" Target="https://www.gerencie.com/como-se-liquidan-las-cesantias.html" TargetMode="External"/><Relationship Id="rId5" Type="http://schemas.openxmlformats.org/officeDocument/2006/relationships/hyperlink" Target="https://www.gerencie.com/aportes-parafiscales.html" TargetMode="External"/><Relationship Id="rId15" Type="http://schemas.openxmlformats.org/officeDocument/2006/relationships/hyperlink" Target="https://www.salariominimocolombia.net/historico/" TargetMode="External"/><Relationship Id="rId10" Type="http://schemas.openxmlformats.org/officeDocument/2006/relationships/hyperlink" Target="https://www.gerencie.com/vacaciones-laborales.html" TargetMode="External"/><Relationship Id="rId19" Type="http://schemas.openxmlformats.org/officeDocument/2006/relationships/comments" Target="../comments1.xml"/><Relationship Id="rId4" Type="http://schemas.openxmlformats.org/officeDocument/2006/relationships/hyperlink" Target="http://www.secretariasenado.gov.co/senado/basedoc/decreto_1295_1994.html" TargetMode="External"/><Relationship Id="rId9" Type="http://schemas.openxmlformats.org/officeDocument/2006/relationships/hyperlink" Target="https://www.gerencie.com/intereses-sobre-cesantias.html" TargetMode="External"/><Relationship Id="rId14" Type="http://schemas.openxmlformats.org/officeDocument/2006/relationships/hyperlink" Target="https://actualicese.com/horas-extra-y-recargo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erencie.com/intereses-sobre-cesantias.html" TargetMode="External"/><Relationship Id="rId13" Type="http://schemas.openxmlformats.org/officeDocument/2006/relationships/drawing" Target="../drawings/drawing3.xml"/><Relationship Id="rId3" Type="http://schemas.openxmlformats.org/officeDocument/2006/relationships/hyperlink" Target="http://www.secretariasenado.gov.co/senado/basedoc/ley_0100_1993.html" TargetMode="External"/><Relationship Id="rId7" Type="http://schemas.openxmlformats.org/officeDocument/2006/relationships/hyperlink" Target="https://www.gerencie.com/aspectos-generales-sobre-la-dotacion.html" TargetMode="External"/><Relationship Id="rId12" Type="http://schemas.openxmlformats.org/officeDocument/2006/relationships/printerSettings" Target="../printerSettings/printerSettings2.bin"/><Relationship Id="rId2" Type="http://schemas.openxmlformats.org/officeDocument/2006/relationships/hyperlink" Target="http://www.secretariasenado.gov.co/senado/basedoc/ley_0100_1993_pr004.html" TargetMode="External"/><Relationship Id="rId1" Type="http://schemas.openxmlformats.org/officeDocument/2006/relationships/hyperlink" Target="http://www.suin-juriscol.gov.co/viewDocument.asp?ruta=Leyes/1556008" TargetMode="External"/><Relationship Id="rId6" Type="http://schemas.openxmlformats.org/officeDocument/2006/relationships/hyperlink" Target="https://actualicese.com/normatividad/1975/12/18/ley-52-de-18-12-1975/" TargetMode="External"/><Relationship Id="rId11" Type="http://schemas.openxmlformats.org/officeDocument/2006/relationships/hyperlink" Target="https://www.gerencie.com/prima-de-servicios.html" TargetMode="External"/><Relationship Id="rId5" Type="http://schemas.openxmlformats.org/officeDocument/2006/relationships/hyperlink" Target="https://www.gerencie.com/aportes-parafiscales.html" TargetMode="External"/><Relationship Id="rId15" Type="http://schemas.openxmlformats.org/officeDocument/2006/relationships/comments" Target="../comments2.xml"/><Relationship Id="rId10" Type="http://schemas.openxmlformats.org/officeDocument/2006/relationships/hyperlink" Target="https://www.gerencie.com/como-se-liquidan-las-cesantias.html" TargetMode="External"/><Relationship Id="rId4" Type="http://schemas.openxmlformats.org/officeDocument/2006/relationships/hyperlink" Target="http://www.secretariasenado.gov.co/senado/basedoc/decreto_1295_1994.html" TargetMode="External"/><Relationship Id="rId9" Type="http://schemas.openxmlformats.org/officeDocument/2006/relationships/hyperlink" Target="https://www.gerencie.com/vacaciones-laborales.html" TargetMode="External"/><Relationship Id="rId1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hyperlink" Target="https://www.gerencie.com/vacaciones-laborales.html" TargetMode="External"/><Relationship Id="rId13" Type="http://schemas.openxmlformats.org/officeDocument/2006/relationships/hyperlink" Target="https://www.gerencie.com/aportes-parafiscales-en-empleados-del-servicio-domestico.html" TargetMode="External"/><Relationship Id="rId18" Type="http://schemas.openxmlformats.org/officeDocument/2006/relationships/printerSettings" Target="../printerSettings/printerSettings3.bin"/><Relationship Id="rId3" Type="http://schemas.openxmlformats.org/officeDocument/2006/relationships/hyperlink" Target="http://www.secretariasenado.gov.co/senado/basedoc/decreto_1295_1994.html" TargetMode="External"/><Relationship Id="rId21" Type="http://schemas.openxmlformats.org/officeDocument/2006/relationships/comments" Target="../comments3.xml"/><Relationship Id="rId7" Type="http://schemas.openxmlformats.org/officeDocument/2006/relationships/hyperlink" Target="https://www.gerencie.com/intereses-sobre-cesantias.html" TargetMode="External"/><Relationship Id="rId12" Type="http://schemas.openxmlformats.org/officeDocument/2006/relationships/hyperlink" Target="https://www.unisabana.edu.co/portaldenoticias/al-dia/derechos-laborales-de-los-empleados-domesticos/" TargetMode="External"/><Relationship Id="rId17" Type="http://schemas.openxmlformats.org/officeDocument/2006/relationships/hyperlink" Target="https://www.funcionpublica.gov.co/eva/gestornormativo/norma.php?i=72173"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funcionpublica.gov.co/eva/gestornormativo/norma.php?i=65326" TargetMode="External"/><Relationship Id="rId20" Type="http://schemas.openxmlformats.org/officeDocument/2006/relationships/vmlDrawing" Target="../drawings/vmlDrawing3.vml"/><Relationship Id="rId1" Type="http://schemas.openxmlformats.org/officeDocument/2006/relationships/hyperlink" Target="http://www.suin-juriscol.gov.co/viewDocument.asp?ruta=Leyes/1556008" TargetMode="External"/><Relationship Id="rId6" Type="http://schemas.openxmlformats.org/officeDocument/2006/relationships/hyperlink" Target="https://www.gerencie.com/aspectos-generales-sobre-la-dotacion.html" TargetMode="External"/><Relationship Id="rId11" Type="http://schemas.openxmlformats.org/officeDocument/2006/relationships/hyperlink" Target="https://limpio.com.co/blog/cuanto-cuesta-la-seguridad-social-de-una-empleada-domestica/" TargetMode="External"/><Relationship Id="rId5" Type="http://schemas.openxmlformats.org/officeDocument/2006/relationships/hyperlink" Target="https://actualicese.com/normatividad/1975/12/18/ley-52-de-18-12-1975/" TargetMode="External"/><Relationship Id="rId15" Type="http://schemas.openxmlformats.org/officeDocument/2006/relationships/hyperlink" Target="https://www.mintrabajo.gov.co/atencion-al-ciudadano/tramites-y-servicios/mi-calculadora" TargetMode="External"/><Relationship Id="rId10" Type="http://schemas.openxmlformats.org/officeDocument/2006/relationships/hyperlink" Target="https://www.gerencie.com/prima-de-servicios.html" TargetMode="External"/><Relationship Id="rId19" Type="http://schemas.openxmlformats.org/officeDocument/2006/relationships/drawing" Target="../drawings/drawing4.xml"/><Relationship Id="rId4" Type="http://schemas.openxmlformats.org/officeDocument/2006/relationships/hyperlink" Target="https://www.gerencie.com/aportes-parafiscales.html" TargetMode="External"/><Relationship Id="rId9" Type="http://schemas.openxmlformats.org/officeDocument/2006/relationships/hyperlink" Target="https://www.gerencie.com/como-se-liquidan-las-cesantias.html" TargetMode="External"/><Relationship Id="rId14" Type="http://schemas.openxmlformats.org/officeDocument/2006/relationships/hyperlink" Target="https://secure.miplanilla.com/contenido/independientes/1114-pago-aportes-seguridad-social-de-servicio-domestico-desde-miplanilla-com.aspx"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s://www.gerencie.com/para-efectos-laborales-el-mes-se-entiende-de-30-dias.html" TargetMode="External"/><Relationship Id="rId7" Type="http://schemas.openxmlformats.org/officeDocument/2006/relationships/drawing" Target="../drawings/drawing5.xml"/><Relationship Id="rId2" Type="http://schemas.openxmlformats.org/officeDocument/2006/relationships/hyperlink" Target="https://www.gerencie.com/liquidacion-de-una-empleada-de-servicio-domestico-que-labora-por-dias.html" TargetMode="External"/><Relationship Id="rId1" Type="http://schemas.openxmlformats.org/officeDocument/2006/relationships/hyperlink" Target="https://www.gerencie.com/cuanto-se-le-paga-a-una-empleada-domestica.html" TargetMode="External"/><Relationship Id="rId6" Type="http://schemas.openxmlformats.org/officeDocument/2006/relationships/printerSettings" Target="../printerSettings/printerSettings4.bin"/><Relationship Id="rId5" Type="http://schemas.openxmlformats.org/officeDocument/2006/relationships/hyperlink" Target="https://www.gerencie.com/liquidacion-prestaciones-sociales-empleadas-del-servicio-domestico-que-laboran-por-dias.html" TargetMode="External"/><Relationship Id="rId4" Type="http://schemas.openxmlformats.org/officeDocument/2006/relationships/hyperlink" Target="https://www.gerencie.com/plazo-para-pagar-la-liquidacion-del-contrato-de-trabajo.html" TargetMode="Externa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s://drive.google.com/file/d/1GLyKElsmFDsmF2h_EgmWjiRENGac8-OB/view?usp=drive_link" TargetMode="External"/><Relationship Id="rId7" Type="http://schemas.openxmlformats.org/officeDocument/2006/relationships/drawing" Target="../drawings/drawing6.xml"/><Relationship Id="rId2" Type="http://schemas.openxmlformats.org/officeDocument/2006/relationships/hyperlink" Target="https://drive.google.com/file/d/1GLyKElsmFDsmF2h_EgmWjiRENGac8-OB/view?usp=drive_link" TargetMode="External"/><Relationship Id="rId1" Type="http://schemas.openxmlformats.org/officeDocument/2006/relationships/hyperlink" Target="https://drive.google.com/file/d/1GLyKElsmFDsmF2h_EgmWjiRENGac8-OB/view?usp=drive_link" TargetMode="External"/><Relationship Id="rId6" Type="http://schemas.openxmlformats.org/officeDocument/2006/relationships/printerSettings" Target="../printerSettings/printerSettings5.bin"/><Relationship Id="rId5" Type="http://schemas.openxmlformats.org/officeDocument/2006/relationships/hyperlink" Target="https://drive.google.com/file/d/1HIN-BKRYyOtI3ARFE_pHUbfekdRmWkjE/view?usp=drive_link" TargetMode="External"/><Relationship Id="rId4" Type="http://schemas.openxmlformats.org/officeDocument/2006/relationships/hyperlink" Target="https://drive.google.com/file/d/1GLyKElsmFDsmF2h_EgmWjiRENGac8-OB/view?usp=drive_link" TargetMode="External"/><Relationship Id="rId9"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afetya.co/clases-de-riesgo-cotizacion-arl/" TargetMode="External"/><Relationship Id="rId1" Type="http://schemas.openxmlformats.org/officeDocument/2006/relationships/hyperlink" Target="https://safetya.co/normatividad/decreto-768-de-2022/"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salariominimocolombia.net/histori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66215-FD7F-41BE-A468-9D362E5DD487}">
  <sheetPr codeName="Hoja18">
    <tabColor rgb="FFFFC000"/>
  </sheetPr>
  <dimension ref="C2:G21"/>
  <sheetViews>
    <sheetView showGridLines="0" showRowColHeaders="0" tabSelected="1" workbookViewId="0">
      <pane ySplit="21" topLeftCell="A22" activePane="bottomLeft" state="frozen"/>
      <selection pane="bottomLeft"/>
    </sheetView>
  </sheetViews>
  <sheetFormatPr baseColWidth="10" defaultRowHeight="14.4"/>
  <cols>
    <col min="1" max="1" width="5.6640625" customWidth="1"/>
  </cols>
  <sheetData>
    <row r="2" spans="3:7" ht="22.8">
      <c r="C2" s="296"/>
      <c r="D2" s="297"/>
      <c r="E2" s="297"/>
      <c r="F2" s="297"/>
      <c r="G2" s="297"/>
    </row>
    <row r="13" spans="3:7">
      <c r="G13" s="139"/>
    </row>
    <row r="21" ht="22.95" customHeight="1"/>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F5E8-F7FF-4518-BA20-35252C6CC7F8}">
  <dimension ref="A1:P31"/>
  <sheetViews>
    <sheetView showGridLines="0" showRowColHeaders="0" zoomScale="110" zoomScaleNormal="110" zoomScalePageLayoutView="110" workbookViewId="0">
      <pane ySplit="4" topLeftCell="A5" activePane="bottomLeft" state="frozen"/>
      <selection pane="bottomLeft" activeCell="M16" sqref="M16"/>
    </sheetView>
  </sheetViews>
  <sheetFormatPr baseColWidth="10" defaultColWidth="11.44140625" defaultRowHeight="13.8"/>
  <cols>
    <col min="1" max="1" width="1.6640625" style="158" customWidth="1"/>
    <col min="2" max="2" width="19.44140625" style="158" customWidth="1"/>
    <col min="3" max="3" width="14.33203125" style="158" customWidth="1"/>
    <col min="4" max="4" width="8.44140625" style="160" bestFit="1" customWidth="1"/>
    <col min="5" max="5" width="10.33203125" style="159" customWidth="1"/>
    <col min="6" max="6" width="1.6640625" style="159" customWidth="1"/>
    <col min="7" max="7" width="8.109375" style="158" bestFit="1" customWidth="1"/>
    <col min="8" max="16384" width="11.44140625" style="158"/>
  </cols>
  <sheetData>
    <row r="1" spans="1:16" ht="18">
      <c r="B1" s="405" t="s">
        <v>1301</v>
      </c>
      <c r="C1" s="405"/>
      <c r="D1" s="405"/>
      <c r="E1" s="405"/>
      <c r="G1" s="158" t="s">
        <v>1304</v>
      </c>
      <c r="H1" s="178">
        <v>2024</v>
      </c>
      <c r="I1" s="158">
        <f>VLOOKUP(H1,'Histórico del salario mínimo'!$A:$B,2,0)</f>
        <v>1300000</v>
      </c>
    </row>
    <row r="2" spans="1:16" ht="5.25" customHeight="1"/>
    <row r="3" spans="1:16" s="159" customFormat="1">
      <c r="A3" s="158"/>
      <c r="B3" s="406" t="s">
        <v>1302</v>
      </c>
      <c r="C3" s="406"/>
      <c r="D3" s="161" t="s">
        <v>1303</v>
      </c>
      <c r="E3" s="162">
        <f>+'SALARIO DIF'!E7</f>
        <v>5200000</v>
      </c>
      <c r="G3" s="158"/>
      <c r="I3" s="158"/>
      <c r="J3" s="158"/>
      <c r="K3" s="158"/>
      <c r="L3" s="158"/>
      <c r="M3" s="158"/>
      <c r="N3" s="158"/>
      <c r="O3" s="158"/>
      <c r="P3" s="158"/>
    </row>
    <row r="4" spans="1:16" s="159" customFormat="1">
      <c r="A4" s="158"/>
      <c r="B4" s="161" t="s">
        <v>1304</v>
      </c>
      <c r="C4" s="161" t="s">
        <v>1305</v>
      </c>
      <c r="D4" s="161" t="s">
        <v>1306</v>
      </c>
      <c r="E4" s="161" t="s">
        <v>1307</v>
      </c>
      <c r="G4" s="158"/>
      <c r="H4" s="158"/>
      <c r="I4" s="158"/>
      <c r="J4" s="158"/>
      <c r="K4" s="158"/>
      <c r="L4" s="158"/>
      <c r="M4" s="158"/>
      <c r="N4" s="158"/>
      <c r="O4" s="158"/>
      <c r="P4" s="158"/>
    </row>
    <row r="5" spans="1:16" s="159" customFormat="1">
      <c r="A5" s="158"/>
      <c r="B5" s="163">
        <v>0</v>
      </c>
      <c r="C5" s="164">
        <v>0</v>
      </c>
      <c r="D5" s="165">
        <f>+E3/I1</f>
        <v>4</v>
      </c>
      <c r="E5" s="164">
        <f>VLOOKUP(D5,B5:C11,2)</f>
        <v>0.01</v>
      </c>
      <c r="G5" s="158"/>
      <c r="H5" s="158"/>
      <c r="I5" s="158"/>
      <c r="J5" s="158"/>
      <c r="K5" s="158"/>
      <c r="L5" s="158"/>
      <c r="M5" s="158"/>
      <c r="N5" s="158"/>
      <c r="O5" s="158"/>
      <c r="P5" s="158"/>
    </row>
    <row r="6" spans="1:16" s="159" customFormat="1">
      <c r="A6" s="158"/>
      <c r="B6" s="163">
        <v>4</v>
      </c>
      <c r="C6" s="164">
        <v>0.01</v>
      </c>
      <c r="D6" s="166"/>
      <c r="E6" s="167"/>
      <c r="G6" s="158"/>
      <c r="H6" s="168">
        <f>+B6*$I$1</f>
        <v>5200000</v>
      </c>
      <c r="I6" s="158"/>
      <c r="J6" s="158"/>
      <c r="K6" s="158"/>
      <c r="L6" s="158"/>
      <c r="M6" s="158"/>
      <c r="N6" s="158"/>
      <c r="O6" s="158"/>
      <c r="P6" s="158"/>
    </row>
    <row r="7" spans="1:16" s="159" customFormat="1">
      <c r="A7" s="158"/>
      <c r="B7" s="163">
        <v>16</v>
      </c>
      <c r="C7" s="164">
        <v>1.2E-2</v>
      </c>
      <c r="D7" s="166"/>
      <c r="E7" s="167"/>
      <c r="G7" s="158"/>
      <c r="H7" s="168">
        <f t="shared" ref="H7:H11" si="0">+B7*$I$1</f>
        <v>20800000</v>
      </c>
      <c r="I7" s="158"/>
      <c r="J7" s="158"/>
      <c r="K7" s="158"/>
      <c r="L7" s="158"/>
      <c r="M7" s="158"/>
      <c r="N7" s="158"/>
      <c r="O7" s="158"/>
      <c r="P7" s="158"/>
    </row>
    <row r="8" spans="1:16" s="159" customFormat="1">
      <c r="A8" s="158"/>
      <c r="B8" s="163">
        <v>17</v>
      </c>
      <c r="C8" s="164">
        <v>1.4E-2</v>
      </c>
      <c r="D8" s="166"/>
      <c r="E8" s="167"/>
      <c r="G8" s="158"/>
      <c r="H8" s="168">
        <f t="shared" si="0"/>
        <v>22100000</v>
      </c>
      <c r="I8" s="158"/>
      <c r="J8" s="158"/>
      <c r="K8" s="158"/>
      <c r="L8" s="158"/>
      <c r="M8" s="158"/>
      <c r="N8" s="158"/>
      <c r="O8" s="158"/>
      <c r="P8" s="158"/>
    </row>
    <row r="9" spans="1:16" s="159" customFormat="1">
      <c r="A9" s="158"/>
      <c r="B9" s="163">
        <v>18</v>
      </c>
      <c r="C9" s="164">
        <v>1.6E-2</v>
      </c>
      <c r="D9" s="166"/>
      <c r="E9" s="167"/>
      <c r="G9" s="158"/>
      <c r="H9" s="168">
        <f t="shared" si="0"/>
        <v>23400000</v>
      </c>
      <c r="I9" s="158"/>
      <c r="J9" s="158"/>
      <c r="K9" s="158"/>
      <c r="L9" s="158"/>
      <c r="M9" s="158"/>
      <c r="N9" s="158"/>
      <c r="O9" s="158"/>
      <c r="P9" s="158"/>
    </row>
    <row r="10" spans="1:16" s="159" customFormat="1">
      <c r="A10" s="158"/>
      <c r="B10" s="163">
        <v>19</v>
      </c>
      <c r="C10" s="164">
        <v>1.7999999999999999E-2</v>
      </c>
      <c r="D10" s="166"/>
      <c r="E10" s="167"/>
      <c r="G10" s="158"/>
      <c r="H10" s="168">
        <f t="shared" si="0"/>
        <v>24700000</v>
      </c>
      <c r="I10" s="158"/>
      <c r="J10" s="158"/>
      <c r="K10" s="158"/>
      <c r="L10" s="158"/>
      <c r="M10" s="158"/>
      <c r="N10" s="158"/>
      <c r="O10" s="158"/>
      <c r="P10" s="158"/>
    </row>
    <row r="11" spans="1:16" s="159" customFormat="1">
      <c r="A11" s="158"/>
      <c r="B11" s="163">
        <v>20</v>
      </c>
      <c r="C11" s="164">
        <v>0.02</v>
      </c>
      <c r="D11" s="166"/>
      <c r="E11" s="167"/>
      <c r="G11" s="158"/>
      <c r="H11" s="168">
        <f t="shared" si="0"/>
        <v>26000000</v>
      </c>
      <c r="I11" s="158"/>
      <c r="J11" s="158"/>
      <c r="K11" s="158"/>
      <c r="L11" s="158"/>
      <c r="M11" s="158"/>
      <c r="N11" s="158"/>
      <c r="O11" s="158"/>
      <c r="P11" s="158"/>
    </row>
    <row r="12" spans="1:16">
      <c r="B12" s="169"/>
      <c r="C12" s="169"/>
      <c r="D12" s="166"/>
      <c r="E12" s="167"/>
    </row>
    <row r="14" spans="1:16" ht="18" customHeight="1">
      <c r="B14" s="407" t="s">
        <v>1308</v>
      </c>
      <c r="C14" s="407"/>
      <c r="D14" s="407"/>
      <c r="E14" s="407"/>
      <c r="F14" s="407"/>
      <c r="G14" s="407"/>
      <c r="H14" s="407"/>
    </row>
    <row r="15" spans="1:16">
      <c r="B15" s="408" t="s">
        <v>1309</v>
      </c>
      <c r="C15" s="408"/>
      <c r="D15" s="408"/>
      <c r="E15" s="408"/>
      <c r="F15" s="408"/>
      <c r="G15" s="408"/>
      <c r="H15" s="408"/>
    </row>
    <row r="16" spans="1:16" ht="54" customHeight="1">
      <c r="B16" s="409" t="s">
        <v>1310</v>
      </c>
      <c r="C16" s="409"/>
      <c r="D16" s="409"/>
      <c r="E16" s="409"/>
      <c r="F16" s="409"/>
      <c r="G16" s="409"/>
      <c r="H16" s="409"/>
    </row>
    <row r="17" spans="2:8" ht="36" customHeight="1">
      <c r="B17" s="409" t="s">
        <v>1311</v>
      </c>
      <c r="C17" s="409"/>
      <c r="D17" s="409"/>
      <c r="E17" s="409"/>
      <c r="F17" s="409"/>
      <c r="G17" s="409"/>
      <c r="H17" s="409"/>
    </row>
    <row r="18" spans="2:8" ht="39.75" customHeight="1" thickBot="1">
      <c r="B18" s="409" t="s">
        <v>1312</v>
      </c>
      <c r="C18" s="409"/>
      <c r="D18" s="409"/>
      <c r="E18" s="409"/>
      <c r="F18" s="409"/>
      <c r="G18" s="409"/>
      <c r="H18" s="409"/>
    </row>
    <row r="19" spans="2:8" ht="28.2" thickBot="1">
      <c r="B19" s="170" t="s">
        <v>1313</v>
      </c>
      <c r="C19" s="171" t="s">
        <v>1314</v>
      </c>
    </row>
    <row r="20" spans="2:8" ht="14.4" thickBot="1">
      <c r="B20" s="172" t="s">
        <v>1315</v>
      </c>
      <c r="C20" s="173">
        <v>0.01</v>
      </c>
    </row>
    <row r="21" spans="2:8" ht="14.4" thickBot="1">
      <c r="B21" s="172" t="s">
        <v>1316</v>
      </c>
      <c r="C21" s="174">
        <v>1.2E-2</v>
      </c>
    </row>
    <row r="22" spans="2:8" ht="14.4" thickBot="1">
      <c r="B22" s="172" t="s">
        <v>1317</v>
      </c>
      <c r="C22" s="174">
        <v>1.4E-2</v>
      </c>
    </row>
    <row r="23" spans="2:8" ht="14.4" thickBot="1">
      <c r="B23" s="172" t="s">
        <v>1318</v>
      </c>
      <c r="C23" s="174">
        <v>1.6E-2</v>
      </c>
    </row>
    <row r="24" spans="2:8" ht="14.4" thickBot="1">
      <c r="B24" s="172" t="s">
        <v>1319</v>
      </c>
      <c r="C24" s="174">
        <v>1.7999999999999999E-2</v>
      </c>
    </row>
    <row r="25" spans="2:8">
      <c r="B25" s="175" t="s">
        <v>1320</v>
      </c>
      <c r="C25" s="176">
        <v>0.02</v>
      </c>
    </row>
    <row r="26" spans="2:8" ht="33" customHeight="1">
      <c r="B26" s="410" t="s">
        <v>1321</v>
      </c>
      <c r="C26" s="410"/>
      <c r="D26" s="410"/>
      <c r="E26" s="410"/>
      <c r="F26" s="410"/>
      <c r="G26" s="410"/>
      <c r="H26" s="410"/>
    </row>
    <row r="27" spans="2:8" ht="78" customHeight="1">
      <c r="B27" s="410" t="s">
        <v>1322</v>
      </c>
      <c r="C27" s="410"/>
      <c r="D27" s="410"/>
      <c r="E27" s="410"/>
      <c r="F27" s="410"/>
      <c r="G27" s="410"/>
      <c r="H27" s="410"/>
    </row>
    <row r="28" spans="2:8" s="177" customFormat="1" ht="30" customHeight="1">
      <c r="B28" s="411" t="s">
        <v>1323</v>
      </c>
      <c r="C28" s="411"/>
      <c r="D28" s="411"/>
      <c r="E28" s="411"/>
      <c r="F28" s="411"/>
      <c r="G28" s="411"/>
      <c r="H28" s="411"/>
    </row>
    <row r="29" spans="2:8" ht="64.5" customHeight="1">
      <c r="B29" s="410" t="s">
        <v>1324</v>
      </c>
      <c r="C29" s="410"/>
      <c r="D29" s="410"/>
      <c r="E29" s="410"/>
      <c r="F29" s="410"/>
      <c r="G29" s="410"/>
      <c r="H29" s="410"/>
    </row>
    <row r="30" spans="2:8" ht="36.75" customHeight="1">
      <c r="B30" s="404" t="s">
        <v>1325</v>
      </c>
      <c r="C30" s="404"/>
      <c r="D30" s="404"/>
      <c r="E30" s="404"/>
      <c r="F30" s="404"/>
      <c r="G30" s="404"/>
      <c r="H30" s="404"/>
    </row>
    <row r="31" spans="2:8" ht="36.75" customHeight="1"/>
  </sheetData>
  <sheetProtection sheet="1" objects="1" scenarios="1"/>
  <mergeCells count="12">
    <mergeCell ref="B30:H30"/>
    <mergeCell ref="B1:E1"/>
    <mergeCell ref="B3:C3"/>
    <mergeCell ref="B14:H14"/>
    <mergeCell ref="B15:H15"/>
    <mergeCell ref="B16:H16"/>
    <mergeCell ref="B17:H17"/>
    <mergeCell ref="B18:H18"/>
    <mergeCell ref="B26:H26"/>
    <mergeCell ref="B27:H27"/>
    <mergeCell ref="B28:H28"/>
    <mergeCell ref="B29:H29"/>
  </mergeCells>
  <hyperlinks>
    <hyperlink ref="B15" r:id="rId1" tooltip="Entradas de Gerencie.com" display="https://www.gerencie.com/author/admin" xr:uid="{C657CE96-4F39-4FDF-978F-5F48FA2FDCE9}"/>
    <hyperlink ref="B26" r:id="rId2" display="https://www.gerencie.com/tabla-en-excel-para-calcular-aportes-al-fondo-de-solidaridad-pensional.html" xr:uid="{4C51B1D7-C546-48F5-89AB-85B04C8F5485}"/>
    <hyperlink ref="B27" r:id="rId3" display="https://www.gerencie.com/quien-paga-el-porcentaje-adicional-con-destino-al-fondo-de-solidaridad-pensional.html" xr:uid="{B0D4BFA2-9C49-45A6-839F-F7A322277AC5}"/>
    <hyperlink ref="B28" r:id="rId4" display="https://www.gerencie.com/renta-liquida-no-es-igual-a-ibc-de-aportes.html" xr:uid="{E96065C5-4068-419E-B0B5-BEED40DA74A8}"/>
    <hyperlink ref="B29" r:id="rId5" display="https://www.gerencie.com/fondo-de-solidaridad-para-efectos-de-la-retencion-en-la-fuente.html" xr:uid="{C7646A90-1E0C-4988-8FE8-62CEA7F1A68F}"/>
  </hyperlinks>
  <printOptions horizontalCentered="1" verticalCentered="1"/>
  <pageMargins left="0.70866141732283472" right="0.70866141732283472" top="0.74803149606299213" bottom="0.74803149606299213" header="0.31496062992125984" footer="0.31496062992125984"/>
  <pageSetup orientation="portrait" verticalDpi="0"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3664B996-3D17-4CC7-B26C-860C745ED5C0}">
          <x14:formula1>
            <xm:f>'Histórico del salario mínimo'!$A$4:$A$13</xm:f>
          </x14:formula1>
          <xm:sqref>H1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BDE20-DA8E-4896-B585-E6A6BBAA8F06}">
  <dimension ref="B1:G10"/>
  <sheetViews>
    <sheetView workbookViewId="0">
      <selection activeCell="G5" sqref="G5"/>
    </sheetView>
  </sheetViews>
  <sheetFormatPr baseColWidth="10" defaultRowHeight="14.4"/>
  <cols>
    <col min="2" max="2" width="96" customWidth="1"/>
    <col min="3" max="3" width="3.77734375" customWidth="1"/>
    <col min="4" max="4" width="25.33203125" bestFit="1" customWidth="1"/>
    <col min="6" max="6" width="17.109375" bestFit="1" customWidth="1"/>
  </cols>
  <sheetData>
    <row r="1" spans="2:7">
      <c r="E1" s="139" t="s">
        <v>1278</v>
      </c>
      <c r="F1" s="139" t="s">
        <v>1279</v>
      </c>
      <c r="G1" s="139" t="s">
        <v>1280</v>
      </c>
    </row>
    <row r="2" spans="2:7" ht="34.799999999999997">
      <c r="B2" s="137" t="s">
        <v>1275</v>
      </c>
      <c r="D2" t="s">
        <v>1289</v>
      </c>
      <c r="E2" s="138">
        <v>0.25</v>
      </c>
      <c r="F2" s="138">
        <v>0.25</v>
      </c>
      <c r="G2" s="138">
        <v>1</v>
      </c>
    </row>
    <row r="3" spans="2:7" ht="34.799999999999997">
      <c r="B3" s="137" t="s">
        <v>1276</v>
      </c>
      <c r="D3" t="s">
        <v>1290</v>
      </c>
      <c r="E3" s="138">
        <v>0.5</v>
      </c>
      <c r="F3" s="138">
        <v>0.5</v>
      </c>
      <c r="G3" s="138">
        <v>1</v>
      </c>
    </row>
    <row r="4" spans="2:7" ht="34.799999999999997">
      <c r="B4" s="137" t="s">
        <v>1277</v>
      </c>
      <c r="D4" t="s">
        <v>1291</v>
      </c>
      <c r="E4" s="138">
        <v>0.75</v>
      </c>
      <c r="F4" s="138">
        <v>0.75</v>
      </c>
      <c r="G4" s="138">
        <v>1</v>
      </c>
    </row>
    <row r="5" spans="2:7">
      <c r="D5" t="s">
        <v>1292</v>
      </c>
      <c r="E5" s="138">
        <v>1</v>
      </c>
      <c r="F5" s="138">
        <v>1</v>
      </c>
      <c r="G5" s="138">
        <v>1</v>
      </c>
    </row>
    <row r="6" spans="2:7">
      <c r="E6" s="138"/>
      <c r="F6" s="138"/>
      <c r="G6" s="138"/>
    </row>
    <row r="7" spans="2:7">
      <c r="E7" s="138"/>
      <c r="F7" s="138"/>
      <c r="G7" s="138"/>
    </row>
    <row r="8" spans="2:7">
      <c r="E8" s="138"/>
      <c r="F8" s="138"/>
      <c r="G8" s="138"/>
    </row>
    <row r="9" spans="2:7">
      <c r="E9" s="138"/>
      <c r="F9" s="138"/>
      <c r="G9" s="138"/>
    </row>
    <row r="10" spans="2:7">
      <c r="E10" s="138"/>
      <c r="F10" s="138"/>
      <c r="G10" s="13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16FF-5485-49FF-B8CF-9FBB413E09AD}">
  <sheetPr codeName="Hoja1">
    <tabColor rgb="FFFF0000"/>
  </sheetPr>
  <dimension ref="B1:U63"/>
  <sheetViews>
    <sheetView showGridLines="0" showRowColHeaders="0" zoomScaleNormal="100" workbookViewId="0">
      <pane ySplit="7" topLeftCell="A8" activePane="bottomLeft" state="frozen"/>
      <selection pane="bottomLeft" activeCell="A8" sqref="A8"/>
    </sheetView>
  </sheetViews>
  <sheetFormatPr baseColWidth="10" defaultColWidth="11.44140625" defaultRowHeight="13.8"/>
  <cols>
    <col min="1" max="1" width="6.109375" style="1" customWidth="1"/>
    <col min="2" max="2" width="48.109375" style="2" customWidth="1"/>
    <col min="3" max="3" width="3.6640625" style="2" customWidth="1"/>
    <col min="4" max="4" width="11.5546875" style="1" bestFit="1" customWidth="1"/>
    <col min="5" max="5" width="11.21875" style="1" bestFit="1" customWidth="1"/>
    <col min="6" max="6" width="9.21875" style="99" bestFit="1" customWidth="1"/>
    <col min="7" max="7" width="9.21875" style="99" customWidth="1"/>
    <col min="8" max="8" width="2.5546875" style="208" customWidth="1"/>
    <col min="9" max="9" width="9.33203125" style="182" customWidth="1"/>
    <col min="10" max="10" width="9.5546875" style="182" bestFit="1" customWidth="1"/>
    <col min="11" max="11" width="10.109375" style="100" bestFit="1" customWidth="1"/>
    <col min="12" max="12" width="9.44140625" style="100" bestFit="1" customWidth="1"/>
    <col min="13" max="14" width="10.33203125" style="100" bestFit="1" customWidth="1"/>
    <col min="15" max="15" width="11.5546875" style="103" bestFit="1" customWidth="1"/>
    <col min="16" max="16" width="9.6640625" style="103" customWidth="1"/>
    <col min="17" max="17" width="9.44140625" style="103" bestFit="1" customWidth="1"/>
    <col min="18" max="21" width="11.44140625" style="103"/>
    <col min="22" max="16384" width="11.44140625" style="1"/>
  </cols>
  <sheetData>
    <row r="1" spans="2:19" ht="15.6">
      <c r="B1" s="303" t="s">
        <v>19</v>
      </c>
      <c r="C1" s="303"/>
      <c r="D1" s="303"/>
      <c r="E1" s="303"/>
      <c r="I1" s="295" t="s">
        <v>1384</v>
      </c>
      <c r="L1" s="101"/>
      <c r="M1" s="101"/>
      <c r="N1" s="102"/>
    </row>
    <row r="2" spans="2:19" ht="14.4">
      <c r="B2" s="6" t="s">
        <v>20</v>
      </c>
      <c r="C2" s="6"/>
      <c r="D2" s="7">
        <v>2025</v>
      </c>
      <c r="L2" s="101"/>
      <c r="M2" s="101"/>
      <c r="N2" s="102"/>
    </row>
    <row r="3" spans="2:19">
      <c r="B3" s="5" t="s">
        <v>18</v>
      </c>
      <c r="C3" s="5"/>
      <c r="D3" s="8" t="s">
        <v>17</v>
      </c>
      <c r="L3" s="101"/>
      <c r="M3" s="101"/>
      <c r="N3" s="102"/>
    </row>
    <row r="4" spans="2:19" ht="14.4" customHeight="1">
      <c r="B4" s="4" t="s">
        <v>21</v>
      </c>
      <c r="C4" s="4"/>
      <c r="D4" s="3" t="s">
        <v>17</v>
      </c>
      <c r="I4" s="219">
        <v>47</v>
      </c>
      <c r="J4" s="218" t="s">
        <v>1340</v>
      </c>
      <c r="K4" s="309" t="s">
        <v>1223</v>
      </c>
      <c r="L4" s="310"/>
      <c r="M4" s="310"/>
      <c r="N4" s="310"/>
      <c r="O4" s="311" t="s">
        <v>1228</v>
      </c>
      <c r="P4" s="311"/>
      <c r="Q4" s="312"/>
      <c r="R4" s="313"/>
      <c r="S4" s="313"/>
    </row>
    <row r="5" spans="2:19" ht="18" customHeight="1">
      <c r="B5" s="300" t="str">
        <f>CONCATENATE("COSTO DE UN TRABAJADOR CON SMMLV año"," ",D2)</f>
        <v>COSTO DE UN TRABAJADOR CON SMMLV año 2025</v>
      </c>
      <c r="C5" s="300"/>
      <c r="D5" s="300"/>
      <c r="E5" s="300"/>
      <c r="F5" s="314" t="s">
        <v>1222</v>
      </c>
      <c r="G5" s="314"/>
      <c r="H5" s="211"/>
      <c r="I5" s="316" t="s">
        <v>1382</v>
      </c>
      <c r="J5" s="220" t="s">
        <v>1338</v>
      </c>
      <c r="K5" s="214" t="s">
        <v>1224</v>
      </c>
      <c r="L5" s="108" t="s">
        <v>1225</v>
      </c>
      <c r="M5" s="108" t="s">
        <v>1226</v>
      </c>
      <c r="N5" s="108" t="s">
        <v>1227</v>
      </c>
      <c r="O5" s="225" t="s">
        <v>1229</v>
      </c>
      <c r="P5" s="226" t="s">
        <v>1230</v>
      </c>
      <c r="Q5" s="107" t="s">
        <v>1231</v>
      </c>
      <c r="R5" s="227"/>
      <c r="S5" s="223"/>
    </row>
    <row r="6" spans="2:19">
      <c r="B6" s="304" t="s">
        <v>0</v>
      </c>
      <c r="C6" s="304"/>
      <c r="D6" s="183" t="s">
        <v>1</v>
      </c>
      <c r="E6" s="183" t="s">
        <v>2</v>
      </c>
      <c r="F6" s="111" t="s">
        <v>1232</v>
      </c>
      <c r="G6" s="116" t="s">
        <v>1233</v>
      </c>
      <c r="H6" s="212"/>
      <c r="I6" s="316"/>
      <c r="J6" s="220" t="s">
        <v>1339</v>
      </c>
      <c r="K6" s="215">
        <v>1.25</v>
      </c>
      <c r="L6" s="104">
        <v>1.75</v>
      </c>
      <c r="M6" s="105">
        <v>2</v>
      </c>
      <c r="N6" s="105">
        <v>2.5</v>
      </c>
      <c r="O6" s="109">
        <v>0.35</v>
      </c>
      <c r="P6" s="221">
        <v>0.75</v>
      </c>
      <c r="Q6" s="109">
        <v>1.1000000000000001</v>
      </c>
      <c r="R6" s="224"/>
      <c r="S6" s="224"/>
    </row>
    <row r="7" spans="2:19" ht="14.4">
      <c r="B7" s="299" t="s">
        <v>9</v>
      </c>
      <c r="C7" s="299"/>
      <c r="D7" s="184"/>
      <c r="E7" s="185">
        <f>VLOOKUP(D2,'Histórico del salario mínimo'!$A:$B,2,0)</f>
        <v>1423500</v>
      </c>
      <c r="F7" s="112">
        <f>+E7/30</f>
        <v>47450</v>
      </c>
      <c r="G7" s="112">
        <f>SUM(F7+(F7*P6))</f>
        <v>83037.5</v>
      </c>
      <c r="H7" s="213"/>
      <c r="I7" s="317"/>
      <c r="J7" s="216">
        <f>+E7/I8</f>
        <v>6189.130434782609</v>
      </c>
      <c r="K7" s="216">
        <f>$J$7*K6</f>
        <v>7736.413043478261</v>
      </c>
      <c r="L7" s="216">
        <f>$J$7*L6</f>
        <v>10830.978260869566</v>
      </c>
      <c r="M7" s="216">
        <f t="shared" ref="M7:N7" si="0">$J$7*M6</f>
        <v>12378.260869565218</v>
      </c>
      <c r="N7" s="216">
        <f t="shared" si="0"/>
        <v>15472.826086956522</v>
      </c>
      <c r="O7" s="216">
        <f>$J$7*O6+J7</f>
        <v>8355.326086956522</v>
      </c>
      <c r="P7" s="222">
        <f>$J$7*P6+J7</f>
        <v>10830.978260869566</v>
      </c>
      <c r="Q7" s="106">
        <f>$J$7*Q6+J7</f>
        <v>12997.17391304348</v>
      </c>
    </row>
    <row r="8" spans="2:19" ht="14.4" customHeight="1">
      <c r="B8" s="299" t="s">
        <v>3</v>
      </c>
      <c r="C8" s="299"/>
      <c r="D8" s="186"/>
      <c r="E8" s="185">
        <f>VLOOKUP(D2,'Histórico del salario mínimo'!$A:$E,5,0)</f>
        <v>200000</v>
      </c>
      <c r="F8" s="112">
        <f>+E8/30</f>
        <v>6666.666666666667</v>
      </c>
      <c r="G8" s="112">
        <f>+E8/30</f>
        <v>6666.666666666667</v>
      </c>
      <c r="H8" s="179"/>
      <c r="I8" s="219">
        <v>230</v>
      </c>
      <c r="J8" s="218" t="s">
        <v>1341</v>
      </c>
      <c r="P8" s="110"/>
    </row>
    <row r="9" spans="2:19" ht="14.4" customHeight="1">
      <c r="B9" s="305" t="s">
        <v>1211</v>
      </c>
      <c r="C9" s="305"/>
      <c r="D9" s="187"/>
      <c r="E9" s="188">
        <f>SUM(E7:E8)</f>
        <v>1623500</v>
      </c>
      <c r="F9" s="113">
        <f>SUM(F7:F8)</f>
        <v>54116.666666666664</v>
      </c>
      <c r="G9" s="113">
        <f>SUM(G7:G8)</f>
        <v>89704.166666666672</v>
      </c>
      <c r="H9" s="209"/>
      <c r="I9" s="217"/>
      <c r="J9" s="217"/>
    </row>
    <row r="10" spans="2:19" ht="14.4" customHeight="1">
      <c r="B10" s="299" t="s">
        <v>4</v>
      </c>
      <c r="C10" s="299"/>
      <c r="D10" s="189">
        <f>IF(D4="SI",0,8.5%)</f>
        <v>8.5000000000000006E-2</v>
      </c>
      <c r="E10" s="190">
        <f>ROUND(+$E$7*D10,-2)</f>
        <v>121000</v>
      </c>
      <c r="F10" s="112">
        <f>+E10/30</f>
        <v>4033.3333333333335</v>
      </c>
      <c r="G10" s="112">
        <f>+D10*$G$7</f>
        <v>7058.1875000000009</v>
      </c>
      <c r="H10" s="179"/>
      <c r="I10" s="219">
        <v>46</v>
      </c>
      <c r="J10" s="218" t="s">
        <v>1340</v>
      </c>
      <c r="K10" s="320" t="s">
        <v>1223</v>
      </c>
      <c r="L10" s="321"/>
      <c r="M10" s="321"/>
      <c r="N10" s="321"/>
      <c r="O10" s="322" t="s">
        <v>1228</v>
      </c>
      <c r="P10" s="322"/>
      <c r="Q10" s="323"/>
      <c r="R10" s="313"/>
      <c r="S10" s="313"/>
    </row>
    <row r="11" spans="2:19" ht="16.2" customHeight="1">
      <c r="B11" s="299" t="s">
        <v>5</v>
      </c>
      <c r="C11" s="299"/>
      <c r="D11" s="191">
        <f>IF(D3="si",0,12%)</f>
        <v>0.12</v>
      </c>
      <c r="E11" s="190">
        <f>ROUND(+$E$7*D11,-2)</f>
        <v>170800</v>
      </c>
      <c r="F11" s="112">
        <f t="shared" ref="F11:F22" si="1">+E11/30</f>
        <v>5693.333333333333</v>
      </c>
      <c r="G11" s="112">
        <f t="shared" ref="G11:G12" si="2">+D11*$G$7</f>
        <v>9964.5</v>
      </c>
      <c r="H11" s="179"/>
      <c r="I11" s="318" t="s">
        <v>1383</v>
      </c>
      <c r="J11" s="220" t="s">
        <v>1338</v>
      </c>
      <c r="K11" s="214" t="s">
        <v>1224</v>
      </c>
      <c r="L11" s="108" t="s">
        <v>1225</v>
      </c>
      <c r="M11" s="108" t="s">
        <v>1226</v>
      </c>
      <c r="N11" s="108" t="s">
        <v>1227</v>
      </c>
      <c r="O11" s="225" t="s">
        <v>1229</v>
      </c>
      <c r="P11" s="226" t="s">
        <v>1230</v>
      </c>
      <c r="Q11" s="107" t="s">
        <v>1231</v>
      </c>
      <c r="R11" s="227"/>
      <c r="S11" s="223"/>
    </row>
    <row r="12" spans="2:19" ht="15.6">
      <c r="B12" s="192" t="s">
        <v>1157</v>
      </c>
      <c r="C12" s="193" t="s">
        <v>27</v>
      </c>
      <c r="D12" s="194">
        <f>VLOOKUP(C12,TARIFA!$B$3:$C$7,2,0)</f>
        <v>5.2199999999999998E-3</v>
      </c>
      <c r="E12" s="190">
        <f>ROUND(+$E$7*D12,-2)</f>
        <v>7400</v>
      </c>
      <c r="F12" s="112">
        <f t="shared" si="1"/>
        <v>246.66666666666666</v>
      </c>
      <c r="G12" s="112">
        <f t="shared" si="2"/>
        <v>433.45574999999997</v>
      </c>
      <c r="H12" s="179"/>
      <c r="I12" s="318"/>
      <c r="J12" s="220" t="s">
        <v>1339</v>
      </c>
      <c r="K12" s="215">
        <v>1.25</v>
      </c>
      <c r="L12" s="104">
        <v>1.75</v>
      </c>
      <c r="M12" s="105">
        <v>2</v>
      </c>
      <c r="N12" s="105">
        <v>2.5</v>
      </c>
      <c r="O12" s="109">
        <v>0.35</v>
      </c>
      <c r="P12" s="221">
        <v>0.75</v>
      </c>
      <c r="Q12" s="109">
        <v>1.1000000000000001</v>
      </c>
      <c r="R12" s="224"/>
      <c r="S12" s="224"/>
    </row>
    <row r="13" spans="2:19" ht="14.4">
      <c r="B13" s="306" t="s">
        <v>6</v>
      </c>
      <c r="C13" s="306"/>
      <c r="D13" s="308"/>
      <c r="E13" s="308"/>
      <c r="F13" s="308"/>
      <c r="G13" s="308"/>
      <c r="H13" s="180"/>
      <c r="I13" s="319"/>
      <c r="J13" s="216">
        <f>+E7/I14</f>
        <v>6470.454545454545</v>
      </c>
      <c r="K13" s="216">
        <f>$J$13*K12</f>
        <v>8088.0681818181811</v>
      </c>
      <c r="L13" s="216">
        <f>$J$13*L12</f>
        <v>11323.295454545454</v>
      </c>
      <c r="M13" s="216">
        <f>$J$13*M12</f>
        <v>12940.90909090909</v>
      </c>
      <c r="N13" s="216">
        <f>$J$13*N12</f>
        <v>16176.136363636362</v>
      </c>
      <c r="O13" s="216">
        <f>$J$13*O12+J13</f>
        <v>8735.113636363636</v>
      </c>
      <c r="P13" s="222">
        <f>$J$13*P12+J13</f>
        <v>11323.295454545454</v>
      </c>
      <c r="Q13" s="106">
        <f>$J$13*Q12+J13</f>
        <v>13587.954545454544</v>
      </c>
    </row>
    <row r="14" spans="2:19" ht="14.4" customHeight="1">
      <c r="B14" s="307" t="s">
        <v>10</v>
      </c>
      <c r="C14" s="307"/>
      <c r="D14" s="191">
        <v>0.04</v>
      </c>
      <c r="E14" s="190">
        <f>ROUND(+D14*$E$7,-2)</f>
        <v>56900</v>
      </c>
      <c r="F14" s="112">
        <f t="shared" si="1"/>
        <v>1896.6666666666667</v>
      </c>
      <c r="G14" s="112">
        <f>+D14*$G$7</f>
        <v>3321.5</v>
      </c>
      <c r="H14" s="179"/>
      <c r="I14" s="219">
        <v>220</v>
      </c>
      <c r="J14" s="218" t="s">
        <v>1341</v>
      </c>
      <c r="P14" s="110"/>
    </row>
    <row r="15" spans="2:19" ht="14.4" customHeight="1">
      <c r="B15" s="307" t="s">
        <v>11</v>
      </c>
      <c r="C15" s="307"/>
      <c r="D15" s="191">
        <f>IF(D4="SI",0,2%)</f>
        <v>0.02</v>
      </c>
      <c r="E15" s="190">
        <f t="shared" ref="E15:E16" si="3">ROUND(+D15*$E$7,-2)</f>
        <v>28500</v>
      </c>
      <c r="F15" s="112">
        <f t="shared" si="1"/>
        <v>950</v>
      </c>
      <c r="G15" s="112">
        <f>+D15*$G$7</f>
        <v>1660.75</v>
      </c>
      <c r="H15" s="179"/>
      <c r="I15" s="274"/>
      <c r="J15" s="274"/>
    </row>
    <row r="16" spans="2:19" ht="14.4" customHeight="1">
      <c r="B16" s="307" t="s">
        <v>12</v>
      </c>
      <c r="C16" s="307"/>
      <c r="D16" s="191">
        <f>IF(D4="SI",0,3%)</f>
        <v>0.03</v>
      </c>
      <c r="E16" s="190">
        <f t="shared" si="3"/>
        <v>42700</v>
      </c>
      <c r="F16" s="112">
        <f t="shared" si="1"/>
        <v>1423.3333333333333</v>
      </c>
      <c r="G16" s="112">
        <f>+D16*$G$7</f>
        <v>2491.125</v>
      </c>
      <c r="H16" s="179"/>
      <c r="I16" s="315" t="s">
        <v>1298</v>
      </c>
      <c r="J16" s="315"/>
      <c r="K16" s="315"/>
      <c r="L16" s="324" t="s">
        <v>1379</v>
      </c>
      <c r="M16" s="325"/>
      <c r="N16" s="326" t="s">
        <v>1380</v>
      </c>
      <c r="O16" s="327"/>
    </row>
    <row r="17" spans="2:15" ht="14.4">
      <c r="B17" s="299" t="s">
        <v>15</v>
      </c>
      <c r="C17" s="299"/>
      <c r="D17" s="195">
        <v>8.3299999999999999E-2</v>
      </c>
      <c r="E17" s="190">
        <f>ROUND(SUM(E7:E8)*D17,-2)</f>
        <v>135200</v>
      </c>
      <c r="F17" s="112">
        <f t="shared" si="1"/>
        <v>4506.666666666667</v>
      </c>
      <c r="G17" s="112">
        <f>+D17*$G$9</f>
        <v>7472.3570833333333</v>
      </c>
      <c r="H17" s="179"/>
      <c r="I17" s="276" t="s">
        <v>1287</v>
      </c>
      <c r="J17" s="277">
        <v>0.04</v>
      </c>
      <c r="K17" s="278">
        <f>ROUND($E$7*J17,-2)</f>
        <v>56900</v>
      </c>
      <c r="L17" s="292">
        <f>+D10</f>
        <v>8.5000000000000006E-2</v>
      </c>
      <c r="M17" s="293">
        <f>ROUND($E$7*L17,-2)</f>
        <v>121000</v>
      </c>
      <c r="N17" s="282">
        <f>+J17+L17</f>
        <v>0.125</v>
      </c>
      <c r="O17" s="283">
        <f>ROUND($E$7*N17,-2)</f>
        <v>177900</v>
      </c>
    </row>
    <row r="18" spans="2:15" ht="14.4">
      <c r="B18" s="299" t="s">
        <v>14</v>
      </c>
      <c r="C18" s="299"/>
      <c r="D18" s="195">
        <v>8.3299999999999999E-2</v>
      </c>
      <c r="E18" s="190">
        <f>ROUND(SUM(E7:E8)*D18,-2)</f>
        <v>135200</v>
      </c>
      <c r="F18" s="112">
        <f t="shared" si="1"/>
        <v>4506.666666666667</v>
      </c>
      <c r="G18" s="112">
        <f>+D18*$G$9</f>
        <v>7472.3570833333333</v>
      </c>
      <c r="H18" s="179"/>
      <c r="I18" s="276" t="s">
        <v>1288</v>
      </c>
      <c r="J18" s="277">
        <v>0.04</v>
      </c>
      <c r="K18" s="278">
        <f>ROUND($E$7*J18,-2)</f>
        <v>56900</v>
      </c>
      <c r="L18" s="292">
        <f>+D11</f>
        <v>0.12</v>
      </c>
      <c r="M18" s="293">
        <f>ROUND($E$7*L18,-2)</f>
        <v>170800</v>
      </c>
      <c r="N18" s="282">
        <f>+J18+L18</f>
        <v>0.16</v>
      </c>
      <c r="O18" s="283">
        <f>ROUND($E$7*N18,-2)</f>
        <v>227800</v>
      </c>
    </row>
    <row r="19" spans="2:15" ht="14.4" customHeight="1">
      <c r="B19" s="298" t="s">
        <v>1212</v>
      </c>
      <c r="C19" s="298"/>
      <c r="D19" s="191">
        <v>0.12</v>
      </c>
      <c r="E19" s="301">
        <f>ROUND(+E18*D19,-2)</f>
        <v>16200</v>
      </c>
      <c r="F19" s="196">
        <f t="shared" si="1"/>
        <v>540</v>
      </c>
      <c r="G19" s="301">
        <f>ROUND(+G18*D19,-2)</f>
        <v>900</v>
      </c>
      <c r="H19" s="210"/>
      <c r="I19" s="285" t="s">
        <v>1280</v>
      </c>
      <c r="J19" s="286"/>
      <c r="K19" s="287"/>
      <c r="L19" s="294">
        <f>+D12</f>
        <v>5.2199999999999998E-3</v>
      </c>
      <c r="M19" s="293">
        <f t="shared" ref="M19:M22" si="4">ROUND($E$7*L19,-2)</f>
        <v>7400</v>
      </c>
      <c r="N19" s="282">
        <f t="shared" ref="N19:N22" si="5">+J19+L19</f>
        <v>5.2199999999999998E-3</v>
      </c>
      <c r="O19" s="283">
        <f t="shared" ref="O19:O22" si="6">ROUND($E$7*N19,-2)</f>
        <v>7400</v>
      </c>
    </row>
    <row r="20" spans="2:15" ht="14.4" customHeight="1">
      <c r="B20" s="298"/>
      <c r="C20" s="298"/>
      <c r="D20" s="197" t="s">
        <v>7</v>
      </c>
      <c r="E20" s="301"/>
      <c r="F20" s="196">
        <f t="shared" si="1"/>
        <v>0</v>
      </c>
      <c r="G20" s="301"/>
      <c r="H20" s="210"/>
      <c r="I20" s="281" t="str">
        <f>+B14</f>
        <v>Comfamiliar</v>
      </c>
      <c r="J20" s="281"/>
      <c r="K20" s="281"/>
      <c r="L20" s="292">
        <f>+D14</f>
        <v>0.04</v>
      </c>
      <c r="M20" s="293">
        <f t="shared" si="4"/>
        <v>56900</v>
      </c>
      <c r="N20" s="282">
        <f t="shared" si="5"/>
        <v>0.04</v>
      </c>
      <c r="O20" s="283">
        <f t="shared" si="6"/>
        <v>56900</v>
      </c>
    </row>
    <row r="21" spans="2:15" ht="14.4">
      <c r="B21" s="299" t="s">
        <v>13</v>
      </c>
      <c r="C21" s="299"/>
      <c r="D21" s="195">
        <v>4.1700000000000001E-2</v>
      </c>
      <c r="E21" s="190">
        <f>ROUND($E$7*D21,-2)</f>
        <v>59400</v>
      </c>
      <c r="F21" s="112">
        <f t="shared" si="1"/>
        <v>1980</v>
      </c>
      <c r="G21" s="112">
        <f t="shared" ref="G21:G22" si="7">+D21*$G$7</f>
        <v>3462.6637500000002</v>
      </c>
      <c r="H21" s="179"/>
      <c r="I21" s="281" t="str">
        <f t="shared" ref="I21:I22" si="8">+B15</f>
        <v>SENA</v>
      </c>
      <c r="J21" s="284"/>
      <c r="K21" s="281"/>
      <c r="L21" s="292">
        <f t="shared" ref="L21:L22" si="9">+D15</f>
        <v>0.02</v>
      </c>
      <c r="M21" s="293">
        <f t="shared" si="4"/>
        <v>28500</v>
      </c>
      <c r="N21" s="282">
        <f t="shared" si="5"/>
        <v>0.02</v>
      </c>
      <c r="O21" s="283">
        <f t="shared" si="6"/>
        <v>28500</v>
      </c>
    </row>
    <row r="22" spans="2:15" ht="14.4">
      <c r="B22" s="299" t="s">
        <v>8</v>
      </c>
      <c r="C22" s="299"/>
      <c r="D22" s="198">
        <v>2.5000000000000001E-2</v>
      </c>
      <c r="E22" s="190">
        <f>ROUND($E$7*D22,-2)</f>
        <v>35600</v>
      </c>
      <c r="F22" s="112">
        <f t="shared" si="1"/>
        <v>1186.6666666666667</v>
      </c>
      <c r="G22" s="112">
        <f t="shared" si="7"/>
        <v>2075.9375</v>
      </c>
      <c r="H22" s="179"/>
      <c r="I22" s="281" t="str">
        <f t="shared" si="8"/>
        <v>ICBF</v>
      </c>
      <c r="J22" s="284"/>
      <c r="K22" s="281"/>
      <c r="L22" s="292">
        <f t="shared" si="9"/>
        <v>0.03</v>
      </c>
      <c r="M22" s="293">
        <f t="shared" si="4"/>
        <v>42700</v>
      </c>
      <c r="N22" s="282">
        <f t="shared" si="5"/>
        <v>0.03</v>
      </c>
      <c r="O22" s="283">
        <f t="shared" si="6"/>
        <v>42700</v>
      </c>
    </row>
    <row r="23" spans="2:15" ht="15.6">
      <c r="B23" s="302" t="str">
        <f>CONCATENATE("Total Costo para el Empleador año"," ",D2)</f>
        <v>Total Costo para el Empleador año 2025</v>
      </c>
      <c r="C23" s="302"/>
      <c r="D23" s="302"/>
      <c r="E23" s="115">
        <f>SUM(E9:E22)</f>
        <v>2432400</v>
      </c>
      <c r="F23" s="114">
        <f>SUM(F9:F22)</f>
        <v>81080.000000000015</v>
      </c>
      <c r="G23" s="115">
        <f>SUM(G9:G22)</f>
        <v>136017.00033333333</v>
      </c>
      <c r="H23" s="181"/>
      <c r="I23" s="279" t="s">
        <v>1381</v>
      </c>
      <c r="J23" s="280">
        <f t="shared" ref="J23:O23" si="10">SUM(J17:J22)</f>
        <v>0.08</v>
      </c>
      <c r="K23" s="275">
        <f t="shared" si="10"/>
        <v>113800</v>
      </c>
      <c r="L23" s="290">
        <f t="shared" si="10"/>
        <v>0.30022000000000004</v>
      </c>
      <c r="M23" s="291">
        <f t="shared" si="10"/>
        <v>427300</v>
      </c>
      <c r="N23" s="288">
        <f t="shared" si="10"/>
        <v>0.38022</v>
      </c>
      <c r="O23" s="289">
        <f t="shared" si="10"/>
        <v>541200</v>
      </c>
    </row>
    <row r="24" spans="2:15">
      <c r="L24" s="64"/>
    </row>
    <row r="25" spans="2:15">
      <c r="L25" s="64"/>
    </row>
    <row r="26" spans="2:15">
      <c r="L26" s="64"/>
    </row>
    <row r="29" spans="2:15">
      <c r="B29" s="98" t="s">
        <v>1215</v>
      </c>
    </row>
    <row r="30" spans="2:15">
      <c r="B30" s="2" t="s">
        <v>1216</v>
      </c>
    </row>
    <row r="31" spans="2:15">
      <c r="B31" s="2" t="s">
        <v>1217</v>
      </c>
    </row>
    <row r="32" spans="2:15">
      <c r="B32" s="2" t="s">
        <v>1218</v>
      </c>
    </row>
    <row r="33" spans="12:12">
      <c r="L33" s="206" t="s">
        <v>1337</v>
      </c>
    </row>
    <row r="34" spans="12:12">
      <c r="L34" s="207" t="s">
        <v>1335</v>
      </c>
    </row>
    <row r="35" spans="12:12" ht="14.4">
      <c r="L35" s="135" t="s">
        <v>1336</v>
      </c>
    </row>
    <row r="63" spans="12:12" ht="14.4">
      <c r="L63" s="135" t="s">
        <v>1342</v>
      </c>
    </row>
  </sheetData>
  <sheetProtection sheet="1" objects="1" scenarios="1"/>
  <protectedRanges>
    <protectedRange sqref="C12" name="Rango3"/>
    <protectedRange sqref="D2:D4" name="Rango1"/>
    <protectedRange sqref="D22" name="Rango2"/>
  </protectedRanges>
  <mergeCells count="33">
    <mergeCell ref="K4:N4"/>
    <mergeCell ref="O4:Q4"/>
    <mergeCell ref="R4:S4"/>
    <mergeCell ref="F5:G5"/>
    <mergeCell ref="I16:K16"/>
    <mergeCell ref="I5:I7"/>
    <mergeCell ref="I11:I13"/>
    <mergeCell ref="K10:N10"/>
    <mergeCell ref="O10:Q10"/>
    <mergeCell ref="R10:S10"/>
    <mergeCell ref="L16:M16"/>
    <mergeCell ref="N16:O16"/>
    <mergeCell ref="B23:D23"/>
    <mergeCell ref="B1:E1"/>
    <mergeCell ref="B6:C6"/>
    <mergeCell ref="B7:C7"/>
    <mergeCell ref="B8:C8"/>
    <mergeCell ref="B9:C9"/>
    <mergeCell ref="B10:C10"/>
    <mergeCell ref="B11:C11"/>
    <mergeCell ref="B13:C13"/>
    <mergeCell ref="B14:C14"/>
    <mergeCell ref="B15:C15"/>
    <mergeCell ref="B16:C16"/>
    <mergeCell ref="B17:C17"/>
    <mergeCell ref="D13:G13"/>
    <mergeCell ref="B18:C18"/>
    <mergeCell ref="G19:G20"/>
    <mergeCell ref="B19:C20"/>
    <mergeCell ref="B21:C21"/>
    <mergeCell ref="B22:C22"/>
    <mergeCell ref="B5:E5"/>
    <mergeCell ref="E19:E20"/>
  </mergeCells>
  <dataValidations count="1">
    <dataValidation type="list" allowBlank="1" showInputMessage="1" showErrorMessage="1" sqref="D3:D4" xr:uid="{09872704-792C-435E-A9BB-EDD3E7219B6D}">
      <formula1>"SI,NO"</formula1>
    </dataValidation>
  </dataValidations>
  <hyperlinks>
    <hyperlink ref="B8" r:id="rId1" display="http://www.suin-juriscol.gov.co/viewDocument.asp?ruta=Leyes/1556008" xr:uid="{6D1404FE-1478-4000-8723-23A85D268C05}"/>
    <hyperlink ref="B10" r:id="rId2" location="204" display="http://www.secretariasenado.gov.co/senado/basedoc/ley_0100_1993_pr004.html - 204" xr:uid="{592898D1-747A-4CE6-9C0E-5188B8CEFD05}"/>
    <hyperlink ref="B11" r:id="rId3" location="10" display="http://www.secretariasenado.gov.co/senado/basedoc/ley_0100_1993.html - 10" xr:uid="{1ED8F4C6-3314-4D1F-B0F2-598B0801B8EF}"/>
    <hyperlink ref="B12" r:id="rId4" display="http://www.secretariasenado.gov.co/senado/basedoc/decreto_1295_1994.html" xr:uid="{1E68FB33-7B61-458A-B045-0237D8ACE7DC}"/>
    <hyperlink ref="B13" r:id="rId5" xr:uid="{EA58977A-269B-4DA3-804D-79E7FC628697}"/>
    <hyperlink ref="B19" r:id="rId6" display="https://actualicese.com/normatividad/1975/12/18/ley-52-de-18-12-1975/" xr:uid="{A91D4F12-1390-4F84-8871-C1F1C31EAB34}"/>
    <hyperlink ref="B22" r:id="rId7" xr:uid="{0381B202-704C-4A47-81A1-7F547B16E0F2}"/>
    <hyperlink ref="B7" r:id="rId8" xr:uid="{C5588AF6-C450-46FC-8449-7D37B83C9F8A}"/>
    <hyperlink ref="B19:B20" r:id="rId9" display="Intereses a las cesantías (Ley 52 de 1975)" xr:uid="{15A12D31-E16F-491E-8A22-F3EFD1344C1F}"/>
    <hyperlink ref="B21" r:id="rId10" xr:uid="{885821E8-8916-47A8-AE78-E79B43D244A0}"/>
    <hyperlink ref="B18" r:id="rId11" xr:uid="{BFD5C573-20F5-4424-AEEE-C2356466DAA7}"/>
    <hyperlink ref="B17" r:id="rId12" xr:uid="{965BB987-5061-4C32-B4E3-139EA8041D2D}"/>
    <hyperlink ref="L35" r:id="rId13" xr:uid="{555002DC-D184-4AF6-B6EB-856E946C03A3}"/>
    <hyperlink ref="L63" r:id="rId14" xr:uid="{CD7D8D82-D0D8-42ED-955A-925E7D77BDD6}"/>
    <hyperlink ref="I1" r:id="rId15" tooltip="HISTORICO SMMLV" xr:uid="{FFD5EFDB-C5F6-4BD5-AFCC-21A6B6095106}"/>
  </hyperlinks>
  <printOptions horizontalCentered="1" verticalCentered="1"/>
  <pageMargins left="0.25" right="0.25" top="0.75" bottom="0.75" header="0.3" footer="0.3"/>
  <pageSetup orientation="portrait" r:id="rId16"/>
  <drawing r:id="rId17"/>
  <legacyDrawing r:id="rId18"/>
  <extLst>
    <ext xmlns:x14="http://schemas.microsoft.com/office/spreadsheetml/2009/9/main" uri="{CCE6A557-97BC-4b89-ADB6-D9C93CAAB3DF}">
      <x14:dataValidations xmlns:xm="http://schemas.microsoft.com/office/excel/2006/main" count="2">
        <x14:dataValidation type="list" allowBlank="1" showInputMessage="1" showErrorMessage="1" xr:uid="{FF3CBA8B-EA02-4898-8957-8AEBD653B1EF}">
          <x14:formula1>
            <xm:f>'Histórico del salario mínimo'!$A$3:$A$14</xm:f>
          </x14:formula1>
          <xm:sqref>D2</xm:sqref>
        </x14:dataValidation>
        <x14:dataValidation type="list" allowBlank="1" showInputMessage="1" showErrorMessage="1" xr:uid="{9693A92F-54AD-4B5C-A355-32CF02E6F99E}">
          <x14:formula1>
            <xm:f>TARIFA!$B$3:$B$7</xm:f>
          </x14:formula1>
          <xm:sqref>C12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29881-8F31-42F6-81C0-8C92C8FF9E76}">
  <sheetPr codeName="Hoja5">
    <tabColor rgb="FFFF00FF"/>
  </sheetPr>
  <dimension ref="B1:J34"/>
  <sheetViews>
    <sheetView showGridLines="0" showRowColHeaders="0" zoomScaleNormal="100" workbookViewId="0">
      <pane ySplit="6" topLeftCell="A7" activePane="bottomLeft" state="frozen"/>
      <selection pane="bottomLeft" activeCell="A7" sqref="A7"/>
    </sheetView>
  </sheetViews>
  <sheetFormatPr baseColWidth="10" defaultColWidth="11.44140625" defaultRowHeight="13.8"/>
  <cols>
    <col min="1" max="1" width="6.109375" style="63" customWidth="1"/>
    <col min="2" max="2" width="48.109375" style="75" customWidth="1"/>
    <col min="3" max="3" width="3.6640625" style="75" customWidth="1"/>
    <col min="4" max="4" width="14.44140625" style="63" customWidth="1"/>
    <col min="5" max="5" width="13.33203125" style="63" customWidth="1"/>
    <col min="6" max="6" width="16" style="63" customWidth="1"/>
    <col min="7" max="7" width="11.44140625" style="64"/>
    <col min="8" max="8" width="9" style="64" bestFit="1" customWidth="1"/>
    <col min="9" max="9" width="12" style="64" bestFit="1" customWidth="1"/>
    <col min="10" max="10" width="11.44140625" style="64"/>
    <col min="11" max="16384" width="11.44140625" style="63"/>
  </cols>
  <sheetData>
    <row r="1" spans="2:10" ht="17.399999999999999">
      <c r="B1" s="340" t="s">
        <v>1210</v>
      </c>
      <c r="C1" s="340"/>
      <c r="D1" s="340"/>
      <c r="E1" s="340"/>
      <c r="H1" s="65"/>
      <c r="I1" s="65"/>
      <c r="J1" s="66"/>
    </row>
    <row r="2" spans="2:10" ht="14.4">
      <c r="B2" s="67" t="s">
        <v>20</v>
      </c>
      <c r="C2" s="67"/>
      <c r="D2" s="7">
        <v>2025</v>
      </c>
      <c r="H2" s="65"/>
      <c r="I2" s="65"/>
      <c r="J2" s="66"/>
    </row>
    <row r="3" spans="2:10">
      <c r="B3" s="68" t="s">
        <v>18</v>
      </c>
      <c r="C3" s="68"/>
      <c r="D3" s="69" t="s">
        <v>17</v>
      </c>
      <c r="H3" s="65"/>
      <c r="I3" s="65"/>
      <c r="J3" s="66"/>
    </row>
    <row r="4" spans="2:10" ht="14.4" customHeight="1">
      <c r="B4" s="76" t="s">
        <v>21</v>
      </c>
      <c r="C4" s="4"/>
      <c r="D4" s="70" t="s">
        <v>17</v>
      </c>
      <c r="H4" s="65"/>
      <c r="I4" s="65"/>
      <c r="J4" s="66"/>
    </row>
    <row r="5" spans="2:10" ht="7.8" customHeight="1">
      <c r="B5" s="341"/>
      <c r="C5" s="341"/>
      <c r="D5" s="341"/>
      <c r="E5" s="341"/>
      <c r="H5" s="77"/>
      <c r="I5" s="77"/>
      <c r="J5" s="66"/>
    </row>
    <row r="6" spans="2:10">
      <c r="B6" s="342" t="s">
        <v>0</v>
      </c>
      <c r="C6" s="342"/>
      <c r="D6" s="78" t="s">
        <v>1</v>
      </c>
      <c r="E6" s="78" t="s">
        <v>2</v>
      </c>
      <c r="F6" s="64" t="str">
        <f>IF(E7&gt;=F7,"","… OJO … No puede ser Inferior Al Mínimo")</f>
        <v/>
      </c>
      <c r="H6" s="65"/>
      <c r="I6" s="65"/>
    </row>
    <row r="7" spans="2:10">
      <c r="B7" s="331" t="s">
        <v>1214</v>
      </c>
      <c r="C7" s="332"/>
      <c r="D7" s="79"/>
      <c r="E7" s="80">
        <v>5200000</v>
      </c>
      <c r="F7" s="71">
        <f>VLOOKUP(D2,'Histórico del salario mínimo'!$A:$B,2,0)</f>
        <v>1423500</v>
      </c>
    </row>
    <row r="8" spans="2:10">
      <c r="B8" s="333" t="s">
        <v>3</v>
      </c>
      <c r="C8" s="334"/>
      <c r="D8" s="82"/>
      <c r="E8" s="83">
        <f>IF(E7&gt;F8,0,VLOOKUP(D2,'Histórico del salario mínimo'!$A:$E,5,0))</f>
        <v>0</v>
      </c>
      <c r="F8" s="72">
        <f>+F7*2</f>
        <v>2847000</v>
      </c>
    </row>
    <row r="9" spans="2:10">
      <c r="B9" s="335" t="s">
        <v>1220</v>
      </c>
      <c r="C9" s="336"/>
      <c r="D9" s="84"/>
      <c r="E9" s="85">
        <f>SUM(E7:E8)</f>
        <v>5200000</v>
      </c>
      <c r="G9" s="328" t="s">
        <v>1298</v>
      </c>
      <c r="H9" s="328"/>
      <c r="I9" s="328"/>
    </row>
    <row r="10" spans="2:10">
      <c r="B10" s="333" t="s">
        <v>4</v>
      </c>
      <c r="C10" s="334"/>
      <c r="D10" s="86">
        <f>IF(D4="SI",0,8.5%)</f>
        <v>8.5000000000000006E-2</v>
      </c>
      <c r="E10" s="87">
        <f>ROUND(+$E$7*D10,-2)</f>
        <v>442000</v>
      </c>
      <c r="G10" s="79" t="s">
        <v>1287</v>
      </c>
      <c r="H10" s="146">
        <v>0.04</v>
      </c>
      <c r="I10" s="154">
        <f>+$E$7*H10</f>
        <v>208000</v>
      </c>
    </row>
    <row r="11" spans="2:10">
      <c r="B11" s="333" t="s">
        <v>5</v>
      </c>
      <c r="C11" s="334"/>
      <c r="D11" s="88">
        <f>IF(D3="si",0,12%)</f>
        <v>0.12</v>
      </c>
      <c r="E11" s="87">
        <f>ROUND(+$E$7*D11,-2)</f>
        <v>624000</v>
      </c>
      <c r="F11" s="73"/>
      <c r="G11" s="155" t="s">
        <v>1288</v>
      </c>
      <c r="H11" s="156">
        <v>0.04</v>
      </c>
      <c r="I11" s="154">
        <f>+$E$7*H11</f>
        <v>208000</v>
      </c>
    </row>
    <row r="12" spans="2:10" ht="15.6">
      <c r="B12" s="141" t="s">
        <v>1157</v>
      </c>
      <c r="C12" s="89" t="s">
        <v>27</v>
      </c>
      <c r="D12" s="90">
        <f>VLOOKUP(C12,TARIFA!$B$3:$C$7,2,0)</f>
        <v>5.2199999999999998E-3</v>
      </c>
      <c r="E12" s="87">
        <f>ROUND(+$E$7*D12,-2)</f>
        <v>27100</v>
      </c>
      <c r="F12" s="74"/>
      <c r="G12" s="155" t="s">
        <v>1300</v>
      </c>
      <c r="H12" s="156">
        <f>+'Fondo Solidaridad'!E5</f>
        <v>0.01</v>
      </c>
      <c r="I12" s="154">
        <f>+$E$7*H12</f>
        <v>52000</v>
      </c>
    </row>
    <row r="13" spans="2:10">
      <c r="B13" s="337" t="s">
        <v>6</v>
      </c>
      <c r="C13" s="338"/>
      <c r="D13" s="343"/>
      <c r="E13" s="343"/>
      <c r="G13" s="329" t="s">
        <v>1299</v>
      </c>
      <c r="H13" s="330"/>
      <c r="I13" s="157">
        <f>SUM(I10:I11)</f>
        <v>416000</v>
      </c>
    </row>
    <row r="14" spans="2:10">
      <c r="B14" s="345" t="s">
        <v>10</v>
      </c>
      <c r="C14" s="346"/>
      <c r="D14" s="88">
        <v>0.04</v>
      </c>
      <c r="E14" s="87">
        <f>ROUND(+D14*$E$7,-2)</f>
        <v>208000</v>
      </c>
    </row>
    <row r="15" spans="2:10">
      <c r="B15" s="345" t="s">
        <v>11</v>
      </c>
      <c r="C15" s="346"/>
      <c r="D15" s="88">
        <f>IF(D4="SI",0,2%)</f>
        <v>0.02</v>
      </c>
      <c r="E15" s="87">
        <f t="shared" ref="E15:E16" si="0">ROUND(+D15*$E$7,-2)</f>
        <v>104000</v>
      </c>
    </row>
    <row r="16" spans="2:10">
      <c r="B16" s="345" t="s">
        <v>12</v>
      </c>
      <c r="C16" s="346"/>
      <c r="D16" s="88">
        <f>IF(D4="SI",0,3%)</f>
        <v>0.03</v>
      </c>
      <c r="E16" s="87">
        <f t="shared" si="0"/>
        <v>156000</v>
      </c>
    </row>
    <row r="17" spans="2:5">
      <c r="B17" s="333" t="s">
        <v>15</v>
      </c>
      <c r="C17" s="334"/>
      <c r="D17" s="91">
        <v>8.3299999999999999E-2</v>
      </c>
      <c r="E17" s="87">
        <f>ROUND(SUM(E7:E8)*D17,-2)</f>
        <v>433200</v>
      </c>
    </row>
    <row r="18" spans="2:5">
      <c r="B18" s="333" t="s">
        <v>14</v>
      </c>
      <c r="C18" s="334"/>
      <c r="D18" s="91">
        <v>8.3299999999999999E-2</v>
      </c>
      <c r="E18" s="87">
        <f>ROUND(SUM(E7:E8)*D18,-2)</f>
        <v>433200</v>
      </c>
    </row>
    <row r="19" spans="2:5">
      <c r="B19" s="347" t="s">
        <v>16</v>
      </c>
      <c r="C19" s="348"/>
      <c r="D19" s="88">
        <v>0.12</v>
      </c>
      <c r="E19" s="344">
        <f>ROUND(+E18*D19,-2)</f>
        <v>52000</v>
      </c>
    </row>
    <row r="20" spans="2:5">
      <c r="B20" s="349"/>
      <c r="C20" s="350"/>
      <c r="D20" s="200" t="s">
        <v>7</v>
      </c>
      <c r="E20" s="344"/>
    </row>
    <row r="21" spans="2:5">
      <c r="B21" s="333" t="s">
        <v>13</v>
      </c>
      <c r="C21" s="334"/>
      <c r="D21" s="91">
        <v>4.1700000000000001E-2</v>
      </c>
      <c r="E21" s="87">
        <f>ROUND($E$7*D21,-2)</f>
        <v>216800</v>
      </c>
    </row>
    <row r="22" spans="2:5">
      <c r="B22" s="333" t="s">
        <v>8</v>
      </c>
      <c r="C22" s="334"/>
      <c r="D22" s="93">
        <v>0</v>
      </c>
      <c r="E22" s="87">
        <f>ROUND($E$7*D22,-2)</f>
        <v>0</v>
      </c>
    </row>
    <row r="23" spans="2:5" ht="15.6">
      <c r="B23" s="339" t="str">
        <f>CONCATENATE("Total Costo para el Empleador año"," ",D2)</f>
        <v>Total Costo para el Empleador año 2025</v>
      </c>
      <c r="C23" s="339"/>
      <c r="D23" s="339"/>
      <c r="E23" s="94">
        <f>SUM(E9:E22)</f>
        <v>7896300</v>
      </c>
    </row>
    <row r="24" spans="2:5" ht="14.4">
      <c r="D24" s="96" t="s">
        <v>1213</v>
      </c>
      <c r="E24" s="97">
        <f>ROUND(+E23/30,-2)</f>
        <v>263200</v>
      </c>
    </row>
    <row r="30" spans="2:5">
      <c r="B30" s="98" t="s">
        <v>1215</v>
      </c>
    </row>
    <row r="31" spans="2:5">
      <c r="B31" s="2" t="s">
        <v>1216</v>
      </c>
    </row>
    <row r="32" spans="2:5">
      <c r="B32" s="2" t="s">
        <v>1219</v>
      </c>
    </row>
    <row r="33" spans="2:2">
      <c r="B33" s="2" t="s">
        <v>1218</v>
      </c>
    </row>
    <row r="34" spans="2:2">
      <c r="B34" s="2" t="s">
        <v>1221</v>
      </c>
    </row>
  </sheetData>
  <sheetProtection sheet="1" objects="1" scenarios="1"/>
  <protectedRanges>
    <protectedRange sqref="E7" name="Rango3"/>
    <protectedRange sqref="D3:D4" name="Rango1"/>
    <protectedRange sqref="D22" name="Rango2"/>
    <protectedRange sqref="D2" name="Rango1_1"/>
  </protectedRanges>
  <mergeCells count="22">
    <mergeCell ref="B23:D23"/>
    <mergeCell ref="B1:E1"/>
    <mergeCell ref="B5:E5"/>
    <mergeCell ref="B6:C6"/>
    <mergeCell ref="D13:E13"/>
    <mergeCell ref="E19:E20"/>
    <mergeCell ref="B14:C14"/>
    <mergeCell ref="B15:C15"/>
    <mergeCell ref="B16:C16"/>
    <mergeCell ref="B17:C17"/>
    <mergeCell ref="B18:C18"/>
    <mergeCell ref="B19:C20"/>
    <mergeCell ref="B21:C21"/>
    <mergeCell ref="B22:C22"/>
    <mergeCell ref="G9:I9"/>
    <mergeCell ref="G13:H13"/>
    <mergeCell ref="B7:C7"/>
    <mergeCell ref="B8:C8"/>
    <mergeCell ref="B9:C9"/>
    <mergeCell ref="B10:C10"/>
    <mergeCell ref="B11:C11"/>
    <mergeCell ref="B13:C13"/>
  </mergeCells>
  <dataValidations count="1">
    <dataValidation type="list" allowBlank="1" showInputMessage="1" showErrorMessage="1" sqref="D3:D4" xr:uid="{9FCEE1C6-F055-42EC-8C40-4A0C33178ADD}">
      <formula1>"SI,NO"</formula1>
    </dataValidation>
  </dataValidations>
  <hyperlinks>
    <hyperlink ref="B8" r:id="rId1" display="http://www.suin-juriscol.gov.co/viewDocument.asp?ruta=Leyes/1556008" xr:uid="{D434D768-95DF-4262-A93B-39BE36BB9B3A}"/>
    <hyperlink ref="B10" r:id="rId2" location="204" display="http://www.secretariasenado.gov.co/senado/basedoc/ley_0100_1993_pr004.html - 204" xr:uid="{15745DEE-B845-4FFC-BFD0-6F6D62751D40}"/>
    <hyperlink ref="B11" r:id="rId3" location="10" display="http://www.secretariasenado.gov.co/senado/basedoc/ley_0100_1993.html - 10" xr:uid="{B39C195C-4001-4185-89A1-4DF8BB5D5A4A}"/>
    <hyperlink ref="B12" r:id="rId4" display="http://www.secretariasenado.gov.co/senado/basedoc/decreto_1295_1994.html" xr:uid="{10D4C648-80E4-43C3-966D-D2699BDD97FC}"/>
    <hyperlink ref="B13" r:id="rId5" xr:uid="{D7E3C793-48DF-4698-B13C-D41A3D6D19E0}"/>
    <hyperlink ref="B19" r:id="rId6" display="https://actualicese.com/normatividad/1975/12/18/ley-52-de-18-12-1975/" xr:uid="{CC9CE30A-FEC8-4A09-93D4-8B6BB69DAF76}"/>
    <hyperlink ref="B22" r:id="rId7" xr:uid="{3AF17117-B1E8-4DFD-A8A0-D70F4AAC84EE}"/>
    <hyperlink ref="B19:B20" r:id="rId8" display="Intereses a las cesantías (Ley 52 de 1975)" xr:uid="{EAF575D8-5387-41C0-8781-E07D5939C354}"/>
    <hyperlink ref="B21" r:id="rId9" xr:uid="{717B5237-1DB8-4C9B-B450-68A1ECF16AEC}"/>
    <hyperlink ref="B18" r:id="rId10" xr:uid="{BFEED3B6-3B06-4E46-8767-6D6F03C378C6}"/>
    <hyperlink ref="B17" r:id="rId11" xr:uid="{DEC30058-8E7E-47D4-B2B9-D4BBC807BA43}"/>
  </hyperlinks>
  <printOptions horizontalCentered="1" verticalCentered="1"/>
  <pageMargins left="0.25" right="0.25" top="0.75" bottom="0.75" header="0.3" footer="0.3"/>
  <pageSetup orientation="portrait" r:id="rId12"/>
  <drawing r:id="rId13"/>
  <legacyDrawing r:id="rId14"/>
  <extLst>
    <ext xmlns:x14="http://schemas.microsoft.com/office/spreadsheetml/2009/9/main" uri="{CCE6A557-97BC-4b89-ADB6-D9C93CAAB3DF}">
      <x14:dataValidations xmlns:xm="http://schemas.microsoft.com/office/excel/2006/main" count="2">
        <x14:dataValidation type="list" allowBlank="1" showInputMessage="1" showErrorMessage="1" xr:uid="{B65C000F-9CBC-419F-8EF0-13D611395594}">
          <x14:formula1>
            <xm:f>TARIFA!$B$3:$B$7</xm:f>
          </x14:formula1>
          <xm:sqref>C12</xm:sqref>
        </x14:dataValidation>
        <x14:dataValidation type="list" allowBlank="1" showInputMessage="1" showErrorMessage="1" xr:uid="{E18921BF-7CDE-42A0-9DA1-5AE765BC7E16}">
          <x14:formula1>
            <xm:f>'Histórico del salario mínimo'!$A$3:$A$14</xm:f>
          </x14:formula1>
          <xm:sqref>D2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C4AAB-E34D-484D-9CF0-A1BE405586BD}">
  <sheetPr>
    <tabColor rgb="FF7030A0"/>
  </sheetPr>
  <dimension ref="B1:L34"/>
  <sheetViews>
    <sheetView showGridLines="0" showRowColHeaders="0" zoomScaleNormal="100" workbookViewId="0">
      <pane ySplit="6" topLeftCell="A7" activePane="bottomLeft" state="frozen"/>
      <selection pane="bottomLeft" activeCell="A7" sqref="A7"/>
    </sheetView>
  </sheetViews>
  <sheetFormatPr baseColWidth="10" defaultColWidth="11.44140625" defaultRowHeight="13.8"/>
  <cols>
    <col min="1" max="1" width="6.109375" style="63" customWidth="1"/>
    <col min="2" max="2" width="48.109375" style="75" customWidth="1"/>
    <col min="3" max="3" width="7.5546875" style="75" customWidth="1"/>
    <col min="4" max="4" width="6.77734375" style="75" bestFit="1" customWidth="1"/>
    <col min="5" max="5" width="13" style="63" bestFit="1" customWidth="1"/>
    <col min="6" max="6" width="12.109375" style="63" bestFit="1" customWidth="1"/>
    <col min="7" max="7" width="13.44140625" style="63" bestFit="1" customWidth="1"/>
    <col min="8" max="8" width="3.77734375" style="63" customWidth="1"/>
    <col min="9" max="9" width="35" style="64" customWidth="1"/>
    <col min="10" max="10" width="5.77734375" style="64" customWidth="1"/>
    <col min="11" max="11" width="10" style="64" bestFit="1" customWidth="1"/>
    <col min="12" max="12" width="11.44140625" style="64"/>
    <col min="13" max="16384" width="11.44140625" style="63"/>
  </cols>
  <sheetData>
    <row r="1" spans="2:12" ht="17.399999999999999">
      <c r="B1" s="340" t="s">
        <v>1273</v>
      </c>
      <c r="C1" s="340"/>
      <c r="D1" s="340"/>
      <c r="E1" s="340"/>
      <c r="F1" s="340"/>
      <c r="I1" s="64" t="s">
        <v>1283</v>
      </c>
      <c r="J1" s="65"/>
      <c r="K1" s="65"/>
      <c r="L1" s="66"/>
    </row>
    <row r="2" spans="2:12" ht="14.4">
      <c r="B2" s="67" t="s">
        <v>20</v>
      </c>
      <c r="C2" s="67"/>
      <c r="D2" s="67"/>
      <c r="E2" s="7">
        <v>2025</v>
      </c>
      <c r="F2" s="204">
        <f>VLOOKUP(E2,'Histórico del salario mínimo'!$A:$B,2,0)</f>
        <v>1423500</v>
      </c>
      <c r="I2" s="135" t="s">
        <v>1282</v>
      </c>
      <c r="J2" s="65"/>
      <c r="K2" s="65"/>
      <c r="L2" s="66"/>
    </row>
    <row r="3" spans="2:12">
      <c r="B3" s="142" t="s">
        <v>18</v>
      </c>
      <c r="C3" s="142"/>
      <c r="D3" s="68"/>
      <c r="E3" s="69" t="s">
        <v>17</v>
      </c>
      <c r="I3" s="64" t="s">
        <v>1284</v>
      </c>
      <c r="J3" s="65"/>
      <c r="K3" s="65"/>
      <c r="L3" s="66"/>
    </row>
    <row r="4" spans="2:12" ht="14.4" customHeight="1">
      <c r="B4" s="143" t="s">
        <v>1293</v>
      </c>
      <c r="C4" s="143"/>
      <c r="D4" s="354" t="s">
        <v>1289</v>
      </c>
      <c r="E4" s="354"/>
      <c r="F4" s="149" t="s">
        <v>1297</v>
      </c>
      <c r="G4" s="149" t="s">
        <v>1296</v>
      </c>
      <c r="I4" s="135" t="s">
        <v>1272</v>
      </c>
      <c r="J4" s="65"/>
      <c r="K4" s="65"/>
      <c r="L4" s="66"/>
    </row>
    <row r="5" spans="2:12" ht="17.399999999999999">
      <c r="B5" s="144" t="s">
        <v>1294</v>
      </c>
      <c r="C5" s="144"/>
      <c r="D5" s="355" t="s">
        <v>1347</v>
      </c>
      <c r="E5" s="355"/>
      <c r="F5" s="148">
        <v>1</v>
      </c>
      <c r="G5" s="150">
        <f>+'Serv Domest x dias'!B14</f>
        <v>4.333333333333333</v>
      </c>
      <c r="J5" s="77"/>
      <c r="K5" s="77"/>
      <c r="L5" s="66"/>
    </row>
    <row r="6" spans="2:12" ht="14.4">
      <c r="B6" s="342" t="s">
        <v>0</v>
      </c>
      <c r="C6" s="342"/>
      <c r="D6" s="342"/>
      <c r="E6" s="78" t="s">
        <v>1</v>
      </c>
      <c r="F6" s="78" t="s">
        <v>1274</v>
      </c>
      <c r="G6" s="147" t="s">
        <v>1295</v>
      </c>
      <c r="H6" s="64"/>
      <c r="I6" s="135" t="s">
        <v>1281</v>
      </c>
      <c r="J6" s="65"/>
      <c r="K6" s="65"/>
    </row>
    <row r="7" spans="2:12">
      <c r="B7" s="331" t="s">
        <v>1328</v>
      </c>
      <c r="C7" s="359"/>
      <c r="D7" s="359"/>
      <c r="E7" s="332"/>
      <c r="F7" s="80">
        <v>50000</v>
      </c>
      <c r="G7" s="80">
        <f>+F7*$G$5</f>
        <v>216666.66666666666</v>
      </c>
      <c r="H7" s="71"/>
    </row>
    <row r="8" spans="2:12">
      <c r="B8" s="360" t="s">
        <v>1239</v>
      </c>
      <c r="C8" s="361"/>
      <c r="D8" s="361"/>
      <c r="E8" s="362"/>
      <c r="F8" s="136">
        <v>0</v>
      </c>
      <c r="G8" s="136">
        <f>+F8*$G$5</f>
        <v>0</v>
      </c>
      <c r="H8" s="71"/>
      <c r="I8" s="64" t="s">
        <v>1286</v>
      </c>
    </row>
    <row r="9" spans="2:12" ht="14.4">
      <c r="B9" s="360" t="s">
        <v>1243</v>
      </c>
      <c r="C9" s="361"/>
      <c r="D9" s="361"/>
      <c r="E9" s="362"/>
      <c r="F9" s="136">
        <f>+'Serv Domest x dias'!B11</f>
        <v>8333.3333333333339</v>
      </c>
      <c r="G9" s="136">
        <f>+F9*$G$5</f>
        <v>36111.111111111109</v>
      </c>
      <c r="H9" s="71"/>
      <c r="I9" s="135" t="s">
        <v>1285</v>
      </c>
    </row>
    <row r="10" spans="2:12">
      <c r="B10" s="333" t="s">
        <v>3</v>
      </c>
      <c r="C10" s="351"/>
      <c r="D10" s="351"/>
      <c r="E10" s="334"/>
      <c r="F10" s="136">
        <f>+'Serv Domest x dias'!B16/G5</f>
        <v>6666.666666666667</v>
      </c>
      <c r="G10" s="136">
        <f>+F10*$G$5</f>
        <v>28888.888888888887</v>
      </c>
      <c r="H10" s="72"/>
    </row>
    <row r="11" spans="2:12">
      <c r="B11" s="370" t="s">
        <v>1220</v>
      </c>
      <c r="C11" s="371"/>
      <c r="D11" s="371"/>
      <c r="E11" s="372"/>
      <c r="F11" s="83">
        <f>SUM(F7:F10)</f>
        <v>65000</v>
      </c>
      <c r="G11" s="83">
        <f>SUM(G7:G10)</f>
        <v>281666.66666666663</v>
      </c>
    </row>
    <row r="12" spans="2:12" ht="13.8" customHeight="1">
      <c r="B12" s="365" t="s">
        <v>1346</v>
      </c>
      <c r="C12" s="366"/>
      <c r="D12" s="366"/>
      <c r="E12" s="367"/>
      <c r="F12" s="368"/>
      <c r="G12" s="369"/>
      <c r="H12" s="201"/>
      <c r="I12" s="145" t="s">
        <v>1298</v>
      </c>
    </row>
    <row r="13" spans="2:12" ht="14.4" customHeight="1">
      <c r="B13" s="81" t="s">
        <v>5</v>
      </c>
      <c r="C13" s="203">
        <f>IF(SUM($G$7:$G$9)&gt;$F$2,SUM($G$7:$G$9)*D13,$F$2*D13)</f>
        <v>355875</v>
      </c>
      <c r="D13" s="140">
        <f>VLOOKUP($D$4,Hoja3!$D:$E,2,0)</f>
        <v>0.25</v>
      </c>
      <c r="E13" s="95">
        <f>IF(E3="si",0,12%)</f>
        <v>0.12</v>
      </c>
      <c r="F13" s="152">
        <f t="shared" ref="F13" si="0">ROUND(G13/$G$5,-2)</f>
        <v>9900</v>
      </c>
      <c r="G13" s="87">
        <f t="shared" ref="G13:G16" si="1">ROUND(C13*E13,-2)</f>
        <v>42700</v>
      </c>
      <c r="H13" s="73"/>
      <c r="I13" s="155" t="str">
        <f>+B12</f>
        <v xml:space="preserve">   Salud (No se debe pagar salud, de manera que el trabajador puede estar afiliado al régimen subsidiado o Sisben)</v>
      </c>
      <c r="J13" s="146">
        <v>0.04</v>
      </c>
      <c r="K13" s="154">
        <f>+C12*J13</f>
        <v>0</v>
      </c>
    </row>
    <row r="14" spans="2:12" ht="15.6" customHeight="1">
      <c r="B14" s="81" t="s">
        <v>1157</v>
      </c>
      <c r="C14" s="203">
        <f>+F2</f>
        <v>1423500</v>
      </c>
      <c r="D14" s="89" t="s">
        <v>27</v>
      </c>
      <c r="E14" s="151">
        <f>VLOOKUP(D14,TARIFA!$B$3:$C$7,2,0)</f>
        <v>5.2199999999999998E-3</v>
      </c>
      <c r="F14" s="152">
        <f>ROUND(G14/$G$5,-2)</f>
        <v>1700</v>
      </c>
      <c r="G14" s="87">
        <f t="shared" si="1"/>
        <v>7400</v>
      </c>
      <c r="H14" s="74"/>
      <c r="I14" s="155" t="str">
        <f>+B13</f>
        <v>Pensión (libro I de la Ley 100 de 1993)</v>
      </c>
      <c r="J14" s="156">
        <v>0.04</v>
      </c>
      <c r="K14" s="154">
        <f>+C13*J14</f>
        <v>14235</v>
      </c>
    </row>
    <row r="15" spans="2:12">
      <c r="B15" s="363" t="s">
        <v>6</v>
      </c>
      <c r="C15" s="364"/>
      <c r="D15" s="356"/>
      <c r="E15" s="357"/>
      <c r="F15" s="357"/>
      <c r="G15" s="358"/>
      <c r="I15" s="329" t="s">
        <v>1299</v>
      </c>
      <c r="J15" s="330"/>
      <c r="K15" s="157">
        <f>SUM(K13:K14)</f>
        <v>14235</v>
      </c>
    </row>
    <row r="16" spans="2:12" ht="14.4" customHeight="1">
      <c r="B16" s="202" t="s">
        <v>10</v>
      </c>
      <c r="C16" s="203">
        <f>IF(SUM($G$7:$G$9)&gt;$F$2,SUM($G$7:$G$9)*D16,$F$2*D16)</f>
        <v>355875</v>
      </c>
      <c r="D16" s="140">
        <f>VLOOKUP($D$4,Hoja3!$D:$E,2,0)</f>
        <v>0.25</v>
      </c>
      <c r="E16" s="153">
        <v>0.04</v>
      </c>
      <c r="F16" s="152">
        <f t="shared" ref="F16" si="2">ROUND(G16/$G$5,-2)</f>
        <v>3300</v>
      </c>
      <c r="G16" s="87">
        <f t="shared" si="1"/>
        <v>14200</v>
      </c>
    </row>
    <row r="17" spans="2:12">
      <c r="B17" s="333" t="s">
        <v>15</v>
      </c>
      <c r="C17" s="351"/>
      <c r="D17" s="334"/>
      <c r="E17" s="91">
        <v>8.3299999999999999E-2</v>
      </c>
      <c r="F17" s="87">
        <f>ROUND(SUM(F7:F10)*E17,-2)</f>
        <v>5400</v>
      </c>
      <c r="G17" s="87">
        <f>ROUND(SUM(G7:G10)*E17,-2)</f>
        <v>23500</v>
      </c>
      <c r="I17" s="64" t="s">
        <v>1331</v>
      </c>
    </row>
    <row r="18" spans="2:12" ht="14.4">
      <c r="B18" s="333" t="s">
        <v>14</v>
      </c>
      <c r="C18" s="351"/>
      <c r="D18" s="334"/>
      <c r="E18" s="91">
        <v>8.3299999999999999E-2</v>
      </c>
      <c r="F18" s="87">
        <f>ROUND(SUM(F7:F10)*E18,-2)</f>
        <v>5400</v>
      </c>
      <c r="G18" s="87">
        <f>ROUND(SUM(G7:G10)*E18,-2)</f>
        <v>23500</v>
      </c>
      <c r="I18" s="135" t="s">
        <v>1330</v>
      </c>
    </row>
    <row r="19" spans="2:12">
      <c r="B19" s="347" t="s">
        <v>16</v>
      </c>
      <c r="C19" s="352"/>
      <c r="D19" s="348"/>
      <c r="E19" s="88">
        <v>0.12</v>
      </c>
      <c r="F19" s="344">
        <f>ROUND(+F18*E19,-2)</f>
        <v>600</v>
      </c>
      <c r="G19" s="344">
        <f>ROUND(+G18*E19,-2)</f>
        <v>2800</v>
      </c>
    </row>
    <row r="20" spans="2:12">
      <c r="B20" s="349"/>
      <c r="C20" s="353"/>
      <c r="D20" s="350"/>
      <c r="E20" s="92" t="s">
        <v>7</v>
      </c>
      <c r="F20" s="344"/>
      <c r="G20" s="344"/>
      <c r="I20" s="64" t="s">
        <v>1334</v>
      </c>
    </row>
    <row r="21" spans="2:12">
      <c r="B21" s="333" t="s">
        <v>13</v>
      </c>
      <c r="C21" s="351"/>
      <c r="D21" s="334"/>
      <c r="E21" s="91">
        <v>4.1700000000000001E-2</v>
      </c>
      <c r="F21" s="87">
        <f>ROUND(($F$7+F8+F9)*E21,-2)</f>
        <v>2400</v>
      </c>
      <c r="G21" s="87">
        <f>ROUND(($G$7+G8+G9)*E21,-2)</f>
        <v>10500</v>
      </c>
      <c r="I21" s="205" t="s">
        <v>1332</v>
      </c>
    </row>
    <row r="22" spans="2:12" ht="14.4">
      <c r="B22" s="333" t="s">
        <v>8</v>
      </c>
      <c r="C22" s="351"/>
      <c r="D22" s="334"/>
      <c r="E22" s="93">
        <v>0</v>
      </c>
      <c r="F22" s="87">
        <f>ROUND(($F$7+F8+F9)*E22,-2)</f>
        <v>0</v>
      </c>
      <c r="G22" s="87">
        <f>ROUND(($G$7+G8+G9)*E22,-2)</f>
        <v>0</v>
      </c>
      <c r="I22" s="135" t="s">
        <v>1333</v>
      </c>
    </row>
    <row r="23" spans="2:12" ht="15.6">
      <c r="B23" s="339" t="str">
        <f>CONCATENATE("Total Costo para el Empleador año"," ",E2)</f>
        <v>Total Costo para el Empleador año 2025</v>
      </c>
      <c r="C23" s="339"/>
      <c r="D23" s="339"/>
      <c r="E23" s="339"/>
      <c r="F23" s="94">
        <f>SUM(F11:F22)</f>
        <v>93700</v>
      </c>
      <c r="G23" s="94">
        <f>SUM(G11:G22)</f>
        <v>406266.66666666663</v>
      </c>
    </row>
    <row r="24" spans="2:12">
      <c r="I24" s="205" t="s">
        <v>1344</v>
      </c>
    </row>
    <row r="25" spans="2:12">
      <c r="I25" s="228" t="s">
        <v>1343</v>
      </c>
    </row>
    <row r="26" spans="2:12" ht="14.4">
      <c r="I26" s="135" t="s">
        <v>1345</v>
      </c>
    </row>
    <row r="29" spans="2:12">
      <c r="B29" s="98" t="s">
        <v>1215</v>
      </c>
      <c r="C29" s="98"/>
    </row>
    <row r="30" spans="2:12">
      <c r="B30" s="2" t="s">
        <v>1216</v>
      </c>
      <c r="C30" s="2"/>
    </row>
    <row r="31" spans="2:12">
      <c r="B31" s="2" t="s">
        <v>1219</v>
      </c>
      <c r="C31" s="2"/>
    </row>
    <row r="32" spans="2:12" s="75" customFormat="1">
      <c r="B32" s="2" t="s">
        <v>1326</v>
      </c>
      <c r="C32" s="2"/>
      <c r="E32" s="63"/>
      <c r="F32" s="63"/>
      <c r="G32" s="63"/>
      <c r="H32" s="63"/>
      <c r="I32" s="64"/>
      <c r="J32" s="64"/>
      <c r="K32" s="64"/>
      <c r="L32" s="64"/>
    </row>
    <row r="33" spans="2:12" s="75" customFormat="1">
      <c r="B33" s="2" t="s">
        <v>1327</v>
      </c>
      <c r="C33" s="2"/>
      <c r="E33" s="63"/>
      <c r="F33" s="63"/>
      <c r="G33" s="63"/>
      <c r="H33" s="63"/>
      <c r="I33" s="64"/>
      <c r="J33" s="64"/>
      <c r="K33" s="64"/>
      <c r="L33" s="64"/>
    </row>
    <row r="34" spans="2:12" s="75" customFormat="1">
      <c r="B34" s="2" t="s">
        <v>1329</v>
      </c>
      <c r="C34" s="2"/>
      <c r="E34" s="63"/>
      <c r="F34" s="63"/>
      <c r="G34" s="63"/>
      <c r="H34" s="63"/>
      <c r="I34" s="64"/>
      <c r="J34" s="64"/>
      <c r="K34" s="64"/>
      <c r="L34" s="64"/>
    </row>
  </sheetData>
  <sheetProtection sheet="1" objects="1" scenarios="1"/>
  <protectedRanges>
    <protectedRange sqref="F5" name="Rango4"/>
    <protectedRange sqref="E22" name="Rango2"/>
    <protectedRange sqref="E3 D4:D5" name="Rango1"/>
    <protectedRange sqref="F7:G9" name="Rango3"/>
    <protectedRange sqref="E2" name="Rango1_1"/>
  </protectedRanges>
  <mergeCells count="22">
    <mergeCell ref="B1:F1"/>
    <mergeCell ref="B6:D6"/>
    <mergeCell ref="D4:E4"/>
    <mergeCell ref="D5:E5"/>
    <mergeCell ref="D15:G15"/>
    <mergeCell ref="B7:E7"/>
    <mergeCell ref="B8:E8"/>
    <mergeCell ref="B9:E9"/>
    <mergeCell ref="B10:E10"/>
    <mergeCell ref="B15:C15"/>
    <mergeCell ref="B12:E12"/>
    <mergeCell ref="F12:G12"/>
    <mergeCell ref="B11:E11"/>
    <mergeCell ref="B21:D21"/>
    <mergeCell ref="I15:J15"/>
    <mergeCell ref="B23:E23"/>
    <mergeCell ref="G19:G20"/>
    <mergeCell ref="B22:D22"/>
    <mergeCell ref="F19:F20"/>
    <mergeCell ref="B19:D20"/>
    <mergeCell ref="B17:D17"/>
    <mergeCell ref="B18:D18"/>
  </mergeCells>
  <phoneticPr fontId="33" type="noConversion"/>
  <dataValidations count="2">
    <dataValidation type="list" allowBlank="1" showInputMessage="1" showErrorMessage="1" sqref="E3" xr:uid="{68D07E4A-A216-4C8A-B6B6-C3215908EAF9}">
      <formula1>"SI,NO"</formula1>
    </dataValidation>
    <dataValidation type="list" allowBlank="1" showInputMessage="1" showErrorMessage="1" sqref="D5:E5" xr:uid="{42652359-59D1-4443-A8E0-8307206A0918}">
      <formula1>"NO,SI"</formula1>
    </dataValidation>
  </dataValidations>
  <hyperlinks>
    <hyperlink ref="B10" r:id="rId1" display="http://www.suin-juriscol.gov.co/viewDocument.asp?ruta=Leyes/1556008" xr:uid="{9FC8CBA8-831C-44C8-A75C-08B024056DFE}"/>
    <hyperlink ref="B13" r:id="rId2" location="10" display="http://www.secretariasenado.gov.co/senado/basedoc/ley_0100_1993.html - 10" xr:uid="{FF1AA39F-FB57-466A-9B5C-DEB02D4BC638}"/>
    <hyperlink ref="B14" r:id="rId3" display="http://www.secretariasenado.gov.co/senado/basedoc/decreto_1295_1994.html" xr:uid="{677E0503-A08F-40AC-AF43-50B490887685}"/>
    <hyperlink ref="B15" r:id="rId4" xr:uid="{59AE8C4F-9AD3-422D-8BEC-B3544EAB38FF}"/>
    <hyperlink ref="B19" r:id="rId5" display="https://actualicese.com/normatividad/1975/12/18/ley-52-de-18-12-1975/" xr:uid="{2A25C2B1-B872-47C7-A01E-2ECF62FD815A}"/>
    <hyperlink ref="B22" r:id="rId6" xr:uid="{B272663F-EA84-4EB7-BDB3-3C21A5726CB0}"/>
    <hyperlink ref="B19:B20" r:id="rId7" display="Intereses a las cesantías (Ley 52 de 1975)" xr:uid="{0606B4F1-33E3-4DE3-91E9-980F62C74727}"/>
    <hyperlink ref="B21" r:id="rId8" xr:uid="{14D7ABFE-42BC-4B1F-AD42-06A2B7C58DEF}"/>
    <hyperlink ref="B18" r:id="rId9" xr:uid="{EFD8D523-108B-4E21-BF57-FA2DE5DE4388}"/>
    <hyperlink ref="B17" r:id="rId10" xr:uid="{928AEF96-2F90-492D-8221-32354BBAA2CA}"/>
    <hyperlink ref="I4" r:id="rId11" location=":~:text=En%20cuanto%20al%20pago%20de,número%20de%20días%20que%20labore." xr:uid="{3D9AA0D3-5494-432A-A468-E7C7E4B219E9}"/>
    <hyperlink ref="I6" r:id="rId12" location=":~:text=Es%20muy%20común%20que%20el,para%20él%20y%20su%20familia." xr:uid="{F16BF923-635B-490D-B698-443FF9375B51}"/>
    <hyperlink ref="I2" r:id="rId13" xr:uid="{1075ED53-E848-438F-B1E7-8AC5444417F6}"/>
    <hyperlink ref="I9" r:id="rId14" xr:uid="{3058AC0F-5372-4426-A922-7C7AE0F531B5}"/>
    <hyperlink ref="I18" r:id="rId15" xr:uid="{41C808C5-6E9E-43B3-B4D3-A67BEF9E75AF}"/>
    <hyperlink ref="I22" r:id="rId16" xr:uid="{A5833A6D-FED3-4293-986D-5DD1F862240C}"/>
    <hyperlink ref="I26" r:id="rId17" xr:uid="{282CA6C9-B174-4061-ACEB-6F704AC38305}"/>
  </hyperlinks>
  <printOptions horizontalCentered="1" verticalCentered="1"/>
  <pageMargins left="0.25" right="0.25" top="0.75" bottom="0.75" header="0.3" footer="0.3"/>
  <pageSetup orientation="portrait" r:id="rId18"/>
  <drawing r:id="rId19"/>
  <legacyDrawing r:id="rId20"/>
  <extLst>
    <ext xmlns:x14="http://schemas.microsoft.com/office/spreadsheetml/2009/9/main" uri="{CCE6A557-97BC-4b89-ADB6-D9C93CAAB3DF}">
      <x14:dataValidations xmlns:xm="http://schemas.microsoft.com/office/excel/2006/main" count="3">
        <x14:dataValidation type="list" allowBlank="1" showInputMessage="1" showErrorMessage="1" xr:uid="{0EB935A8-1CBD-4195-96B4-B72217BBB0FD}">
          <x14:formula1>
            <xm:f>TARIFA!$B$3:$B$7</xm:f>
          </x14:formula1>
          <xm:sqref>D14</xm:sqref>
        </x14:dataValidation>
        <x14:dataValidation type="list" allowBlank="1" showInputMessage="1" showErrorMessage="1" xr:uid="{3B12C9AC-5E76-4EA3-AA66-90633B4E88F2}">
          <x14:formula1>
            <xm:f>Hoja3!$D$2:$D$5</xm:f>
          </x14:formula1>
          <xm:sqref>D4:E4</xm:sqref>
        </x14:dataValidation>
        <x14:dataValidation type="list" allowBlank="1" showInputMessage="1" showErrorMessage="1" xr:uid="{1867E93A-FF6C-4985-B8CB-59DD4CF22AAE}">
          <x14:formula1>
            <xm:f>'Histórico del salario mínimo'!$A$3:$A$14</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41B7E-159D-4D95-BE56-C893F59646FC}">
  <sheetPr>
    <tabColor rgb="FF7030A0"/>
  </sheetPr>
  <dimension ref="A1:M29"/>
  <sheetViews>
    <sheetView showGridLines="0" workbookViewId="0">
      <pane ySplit="7" topLeftCell="A8" activePane="bottomLeft" state="frozen"/>
      <selection pane="bottomLeft" activeCell="A8" sqref="A8"/>
    </sheetView>
  </sheetViews>
  <sheetFormatPr baseColWidth="10" defaultColWidth="11.44140625" defaultRowHeight="15.6"/>
  <cols>
    <col min="1" max="1" width="56.21875" style="118" customWidth="1"/>
    <col min="2" max="2" width="11.5546875" style="118" bestFit="1" customWidth="1"/>
    <col min="3" max="3" width="6" style="118" customWidth="1"/>
    <col min="4" max="4" width="44.5546875" style="118" customWidth="1"/>
    <col min="5" max="5" width="20.44140625" style="118" customWidth="1"/>
    <col min="6" max="6" width="5.77734375" style="118" customWidth="1"/>
    <col min="7" max="16384" width="11.44140625" style="118"/>
  </cols>
  <sheetData>
    <row r="1" spans="1:7">
      <c r="A1" s="376" t="s">
        <v>1234</v>
      </c>
      <c r="B1" s="377"/>
      <c r="C1" s="377"/>
      <c r="D1" s="382"/>
      <c r="E1" s="383"/>
      <c r="F1" s="117"/>
      <c r="G1" s="117"/>
    </row>
    <row r="2" spans="1:7">
      <c r="A2" s="378"/>
      <c r="B2" s="379"/>
      <c r="C2" s="379"/>
      <c r="D2" s="384"/>
      <c r="E2" s="385"/>
      <c r="F2" s="117"/>
      <c r="G2" s="117"/>
    </row>
    <row r="3" spans="1:7">
      <c r="A3" s="378"/>
      <c r="B3" s="379"/>
      <c r="C3" s="379"/>
      <c r="D3" s="384"/>
      <c r="E3" s="385"/>
      <c r="F3" s="117"/>
      <c r="G3" s="117"/>
    </row>
    <row r="4" spans="1:7">
      <c r="A4" s="378"/>
      <c r="B4" s="379"/>
      <c r="C4" s="379"/>
      <c r="D4" s="384"/>
      <c r="E4" s="385"/>
      <c r="F4" s="117"/>
      <c r="G4" s="117"/>
    </row>
    <row r="5" spans="1:7">
      <c r="A5" s="378"/>
      <c r="B5" s="379"/>
      <c r="C5" s="379"/>
      <c r="D5" s="384"/>
      <c r="E5" s="385"/>
      <c r="F5" s="117"/>
      <c r="G5" s="117"/>
    </row>
    <row r="6" spans="1:7">
      <c r="A6" s="380"/>
      <c r="B6" s="381"/>
      <c r="C6" s="381"/>
      <c r="D6" s="386"/>
      <c r="E6" s="387"/>
      <c r="F6" s="117"/>
      <c r="G6" s="117"/>
    </row>
    <row r="7" spans="1:7">
      <c r="A7" s="388" t="s">
        <v>1235</v>
      </c>
      <c r="B7" s="388"/>
      <c r="D7" s="388" t="s">
        <v>1236</v>
      </c>
      <c r="E7" s="388"/>
      <c r="F7" s="117"/>
      <c r="G7" s="117"/>
    </row>
    <row r="8" spans="1:7">
      <c r="A8" s="119" t="s">
        <v>1237</v>
      </c>
      <c r="B8" s="199">
        <f>+'SERVICIO DOMESTICO'!F7</f>
        <v>50000</v>
      </c>
      <c r="D8" s="120" t="s">
        <v>1238</v>
      </c>
      <c r="E8" s="120">
        <f>+SMMLV!E7</f>
        <v>1423500</v>
      </c>
      <c r="F8" s="117"/>
      <c r="G8" s="117"/>
    </row>
    <row r="9" spans="1:7" ht="15" customHeight="1">
      <c r="A9" s="119" t="s">
        <v>1239</v>
      </c>
      <c r="B9" s="199">
        <v>0</v>
      </c>
      <c r="D9" s="120" t="s">
        <v>1240</v>
      </c>
      <c r="E9" s="120">
        <f>+SMMLV!E8</f>
        <v>200000</v>
      </c>
      <c r="F9" s="117"/>
      <c r="G9" s="117"/>
    </row>
    <row r="10" spans="1:7" ht="15" customHeight="1">
      <c r="A10" s="119" t="s">
        <v>1241</v>
      </c>
      <c r="B10" s="119">
        <f>B8+B9</f>
        <v>50000</v>
      </c>
      <c r="D10" s="389" t="s">
        <v>1242</v>
      </c>
      <c r="E10" s="389"/>
      <c r="F10" s="117"/>
      <c r="G10" s="117"/>
    </row>
    <row r="11" spans="1:7">
      <c r="A11" s="119" t="s">
        <v>1243</v>
      </c>
      <c r="B11" s="119">
        <f>B10/6</f>
        <v>8333.3333333333339</v>
      </c>
      <c r="D11" s="389"/>
      <c r="E11" s="389"/>
      <c r="F11" s="117"/>
      <c r="G11" s="117"/>
    </row>
    <row r="12" spans="1:7">
      <c r="A12" s="121" t="s">
        <v>1244</v>
      </c>
      <c r="B12" s="121">
        <f>B10+(B10/6)</f>
        <v>58333.333333333336</v>
      </c>
      <c r="D12" s="120" t="s">
        <v>1245</v>
      </c>
      <c r="E12" s="133">
        <v>45292</v>
      </c>
      <c r="F12" s="117"/>
      <c r="G12" s="117"/>
    </row>
    <row r="13" spans="1:7">
      <c r="A13" s="119" t="s">
        <v>1246</v>
      </c>
      <c r="B13" s="119">
        <f>+'SERVICIO DOMESTICO'!F5</f>
        <v>1</v>
      </c>
      <c r="D13" s="120" t="s">
        <v>1247</v>
      </c>
      <c r="E13" s="133">
        <v>45322</v>
      </c>
      <c r="F13" s="117"/>
      <c r="G13" s="117"/>
    </row>
    <row r="14" spans="1:7">
      <c r="A14" s="119" t="s">
        <v>1248</v>
      </c>
      <c r="B14" s="122">
        <f>(52/12)*B13</f>
        <v>4.333333333333333</v>
      </c>
      <c r="D14" s="120" t="s">
        <v>1249</v>
      </c>
      <c r="E14" s="120">
        <f>((DAYS360(E12,E13,TRUE))+1)/30</f>
        <v>1</v>
      </c>
    </row>
    <row r="15" spans="1:7">
      <c r="A15" s="119" t="s">
        <v>1250</v>
      </c>
      <c r="B15" s="119">
        <f>B12*B14</f>
        <v>252777.77777777778</v>
      </c>
      <c r="D15" s="120" t="s">
        <v>1251</v>
      </c>
      <c r="E15" s="120">
        <f>E14*30</f>
        <v>30</v>
      </c>
    </row>
    <row r="16" spans="1:7">
      <c r="A16" s="119" t="s">
        <v>1252</v>
      </c>
      <c r="B16" s="119">
        <f>IF((((B10+B11)*30)&lt;(E8*2)),((E9/30)*B14),0)</f>
        <v>28888.888888888887</v>
      </c>
      <c r="D16" s="375" t="s">
        <v>1253</v>
      </c>
      <c r="E16" s="375"/>
    </row>
    <row r="17" spans="1:13">
      <c r="A17" s="119" t="s">
        <v>1254</v>
      </c>
      <c r="B17" s="119">
        <f>B15+B16</f>
        <v>281666.66666666669</v>
      </c>
      <c r="D17" s="123" t="s">
        <v>1255</v>
      </c>
      <c r="E17" s="134">
        <v>45292</v>
      </c>
    </row>
    <row r="18" spans="1:13">
      <c r="A18" s="373" t="s">
        <v>1256</v>
      </c>
      <c r="B18" s="374"/>
      <c r="D18" s="123" t="s">
        <v>1257</v>
      </c>
      <c r="E18" s="134">
        <v>45322</v>
      </c>
    </row>
    <row r="19" spans="1:13">
      <c r="A19" s="119" t="s">
        <v>1258</v>
      </c>
      <c r="B19" s="119">
        <f>(B17*E20)/360</f>
        <v>23472.222222222223</v>
      </c>
      <c r="D19" s="123" t="s">
        <v>1249</v>
      </c>
      <c r="E19" s="123">
        <f>((DAYS360(E17,E18,TRUE))+1)/30</f>
        <v>1</v>
      </c>
    </row>
    <row r="20" spans="1:13">
      <c r="A20" s="119" t="s">
        <v>1259</v>
      </c>
      <c r="B20" s="119">
        <f>(B17*E15)/360</f>
        <v>23472.222222222223</v>
      </c>
      <c r="D20" s="123" t="s">
        <v>1251</v>
      </c>
      <c r="E20" s="123">
        <f>E19*30</f>
        <v>30</v>
      </c>
    </row>
    <row r="21" spans="1:13" ht="19.8">
      <c r="A21" s="119" t="s">
        <v>1260</v>
      </c>
      <c r="B21" s="119">
        <f>(B20*E15*0.12)/360</f>
        <v>234.72222222222217</v>
      </c>
      <c r="D21" s="375" t="s">
        <v>1261</v>
      </c>
      <c r="E21" s="375"/>
      <c r="G21" s="124" t="s">
        <v>1262</v>
      </c>
      <c r="H21" s="125"/>
      <c r="I21" s="125"/>
      <c r="J21" s="125"/>
      <c r="K21" s="125"/>
      <c r="L21" s="125"/>
      <c r="M21" s="126"/>
    </row>
    <row r="22" spans="1:13" ht="18">
      <c r="A22" s="119" t="s">
        <v>1263</v>
      </c>
      <c r="B22" s="119">
        <f>(B15*E25)/720</f>
        <v>10532.407407407407</v>
      </c>
      <c r="D22" s="123" t="s">
        <v>1264</v>
      </c>
      <c r="E22" s="134">
        <v>45292</v>
      </c>
      <c r="G22" s="127" t="s">
        <v>1265</v>
      </c>
      <c r="H22" s="125"/>
      <c r="I22" s="125"/>
      <c r="J22" s="125"/>
      <c r="K22" s="125"/>
      <c r="L22" s="125"/>
      <c r="M22" s="126"/>
    </row>
    <row r="23" spans="1:13" ht="18">
      <c r="A23" s="128" t="s">
        <v>1266</v>
      </c>
      <c r="B23" s="128">
        <f>B19+B20+B21+B22</f>
        <v>57711.574074074073</v>
      </c>
      <c r="D23" s="123" t="s">
        <v>1257</v>
      </c>
      <c r="E23" s="134">
        <v>45322</v>
      </c>
      <c r="G23" s="129" t="s">
        <v>1267</v>
      </c>
      <c r="H23" s="125"/>
      <c r="I23" s="125"/>
      <c r="J23" s="125"/>
      <c r="K23" s="125"/>
      <c r="L23" s="125"/>
      <c r="M23" s="126"/>
    </row>
    <row r="24" spans="1:13" ht="18">
      <c r="D24" s="123" t="s">
        <v>1249</v>
      </c>
      <c r="E24" s="123">
        <f>((DAYS360(E22,E23,TRUE))+1)/30</f>
        <v>1</v>
      </c>
      <c r="G24" s="129" t="s">
        <v>1268</v>
      </c>
      <c r="H24" s="125"/>
      <c r="I24" s="125"/>
      <c r="J24" s="125"/>
      <c r="K24" s="125"/>
      <c r="L24" s="125"/>
      <c r="M24" s="126"/>
    </row>
    <row r="25" spans="1:13" ht="18">
      <c r="D25" s="123" t="s">
        <v>1251</v>
      </c>
      <c r="E25" s="123">
        <f>E24*30</f>
        <v>30</v>
      </c>
      <c r="G25" s="129" t="s">
        <v>1269</v>
      </c>
      <c r="H25" s="125"/>
      <c r="I25" s="125"/>
      <c r="J25" s="125"/>
      <c r="K25" s="125"/>
      <c r="L25" s="125"/>
      <c r="M25" s="126"/>
    </row>
    <row r="26" spans="1:13">
      <c r="D26" s="121" t="s">
        <v>1270</v>
      </c>
      <c r="E26" s="130">
        <f>(B14*12*15)/360</f>
        <v>2.1666666666666665</v>
      </c>
      <c r="F26" s="131"/>
      <c r="I26" s="131"/>
    </row>
    <row r="28" spans="1:13">
      <c r="I28" s="131"/>
    </row>
    <row r="29" spans="1:13">
      <c r="A29" s="132" t="s">
        <v>1271</v>
      </c>
    </row>
  </sheetData>
  <sheetProtection sheet="1" objects="1" scenarios="1"/>
  <mergeCells count="8">
    <mergeCell ref="A18:B18"/>
    <mergeCell ref="D21:E21"/>
    <mergeCell ref="A1:C6"/>
    <mergeCell ref="D1:E6"/>
    <mergeCell ref="A7:B7"/>
    <mergeCell ref="D7:E7"/>
    <mergeCell ref="D10:E11"/>
    <mergeCell ref="D16:E16"/>
  </mergeCells>
  <hyperlinks>
    <hyperlink ref="G22" r:id="rId1" display="https://www.gerencie.com/cuanto-se-le-paga-a-una-empleada-domestica.html" xr:uid="{E20FB8FC-B0F9-4816-A7FD-5B9518ED5C3A}"/>
    <hyperlink ref="G23" r:id="rId2" display="https://www.gerencie.com/liquidacion-de-una-empleada-de-servicio-domestico-que-labora-por-dias.html" xr:uid="{F619BA5B-00C6-4BA7-9B22-0F302007D7C7}"/>
    <hyperlink ref="G24" r:id="rId3" display="https://www.gerencie.com/para-efectos-laborales-el-mes-se-entiende-de-30-dias.html" xr:uid="{EABE88C8-80D2-4FD3-B158-F9C8AF6D50EF}"/>
    <hyperlink ref="G25" r:id="rId4" display="https://www.gerencie.com/plazo-para-pagar-la-liquidacion-del-contrato-de-trabajo.html" xr:uid="{DE3219C4-2AE8-4032-A24E-7288D8590BD2}"/>
    <hyperlink ref="A29" r:id="rId5" xr:uid="{BC7B50D0-2BA7-473A-93D7-A0E8519A2F52}"/>
  </hyperlinks>
  <pageMargins left="0.7" right="0.7" top="0.75" bottom="0.75" header="0.3" footer="0.3"/>
  <pageSetup paperSize="9" orientation="portrait" horizontalDpi="0" verticalDpi="0" r:id="rId6"/>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6E0F7-1B77-4DFE-9C1D-497D1CA673E3}">
  <sheetPr>
    <tabColor rgb="FFFF00FF"/>
  </sheetPr>
  <dimension ref="A1:J81"/>
  <sheetViews>
    <sheetView showRowColHeaders="0" zoomScaleNormal="100" workbookViewId="0">
      <pane ySplit="4" topLeftCell="A5" activePane="bottomLeft" state="frozen"/>
      <selection pane="bottomLeft" activeCell="A5" sqref="A5"/>
    </sheetView>
  </sheetViews>
  <sheetFormatPr baseColWidth="10" defaultColWidth="11.44140625" defaultRowHeight="14.4"/>
  <cols>
    <col min="1" max="1" width="2.109375" style="269" customWidth="1"/>
    <col min="2" max="2" width="18.6640625" style="269" customWidth="1"/>
    <col min="3" max="3" width="22.109375" style="269" customWidth="1"/>
    <col min="4" max="4" width="1.6640625" style="269" customWidth="1"/>
    <col min="5" max="5" width="6.88671875" style="269" customWidth="1"/>
    <col min="6" max="6" width="48.109375" style="269" customWidth="1"/>
    <col min="7" max="7" width="12.88671875" style="269" customWidth="1"/>
    <col min="8" max="8" width="12.44140625" style="269" customWidth="1"/>
    <col min="9" max="9" width="21.33203125" style="269" customWidth="1"/>
    <col min="10" max="10" width="47.6640625" style="269" customWidth="1"/>
    <col min="11" max="256" width="11.44140625" style="269"/>
    <col min="257" max="257" width="2.109375" style="269" customWidth="1"/>
    <col min="258" max="258" width="18.6640625" style="269" customWidth="1"/>
    <col min="259" max="259" width="22.109375" style="269" customWidth="1"/>
    <col min="260" max="260" width="1.6640625" style="269" customWidth="1"/>
    <col min="261" max="261" width="6.88671875" style="269" customWidth="1"/>
    <col min="262" max="262" width="48.109375" style="269" customWidth="1"/>
    <col min="263" max="263" width="12.88671875" style="269" customWidth="1"/>
    <col min="264" max="264" width="12.44140625" style="269" customWidth="1"/>
    <col min="265" max="265" width="21.33203125" style="269" customWidth="1"/>
    <col min="266" max="266" width="47.6640625" style="269" customWidth="1"/>
    <col min="267" max="512" width="11.44140625" style="269"/>
    <col min="513" max="513" width="2.109375" style="269" customWidth="1"/>
    <col min="514" max="514" width="18.6640625" style="269" customWidth="1"/>
    <col min="515" max="515" width="22.109375" style="269" customWidth="1"/>
    <col min="516" max="516" width="1.6640625" style="269" customWidth="1"/>
    <col min="517" max="517" width="6.88671875" style="269" customWidth="1"/>
    <col min="518" max="518" width="48.109375" style="269" customWidth="1"/>
    <col min="519" max="519" width="12.88671875" style="269" customWidth="1"/>
    <col min="520" max="520" width="12.44140625" style="269" customWidth="1"/>
    <col min="521" max="521" width="21.33203125" style="269" customWidth="1"/>
    <col min="522" max="522" width="47.6640625" style="269" customWidth="1"/>
    <col min="523" max="768" width="11.44140625" style="269"/>
    <col min="769" max="769" width="2.109375" style="269" customWidth="1"/>
    <col min="770" max="770" width="18.6640625" style="269" customWidth="1"/>
    <col min="771" max="771" width="22.109375" style="269" customWidth="1"/>
    <col min="772" max="772" width="1.6640625" style="269" customWidth="1"/>
    <col min="773" max="773" width="6.88671875" style="269" customWidth="1"/>
    <col min="774" max="774" width="48.109375" style="269" customWidth="1"/>
    <col min="775" max="775" width="12.88671875" style="269" customWidth="1"/>
    <col min="776" max="776" width="12.44140625" style="269" customWidth="1"/>
    <col min="777" max="777" width="21.33203125" style="269" customWidth="1"/>
    <col min="778" max="778" width="47.6640625" style="269" customWidth="1"/>
    <col min="779" max="1024" width="11.44140625" style="269"/>
    <col min="1025" max="1025" width="2.109375" style="269" customWidth="1"/>
    <col min="1026" max="1026" width="18.6640625" style="269" customWidth="1"/>
    <col min="1027" max="1027" width="22.109375" style="269" customWidth="1"/>
    <col min="1028" max="1028" width="1.6640625" style="269" customWidth="1"/>
    <col min="1029" max="1029" width="6.88671875" style="269" customWidth="1"/>
    <col min="1030" max="1030" width="48.109375" style="269" customWidth="1"/>
    <col min="1031" max="1031" width="12.88671875" style="269" customWidth="1"/>
    <col min="1032" max="1032" width="12.44140625" style="269" customWidth="1"/>
    <col min="1033" max="1033" width="21.33203125" style="269" customWidth="1"/>
    <col min="1034" max="1034" width="47.6640625" style="269" customWidth="1"/>
    <col min="1035" max="1280" width="11.44140625" style="269"/>
    <col min="1281" max="1281" width="2.109375" style="269" customWidth="1"/>
    <col min="1282" max="1282" width="18.6640625" style="269" customWidth="1"/>
    <col min="1283" max="1283" width="22.109375" style="269" customWidth="1"/>
    <col min="1284" max="1284" width="1.6640625" style="269" customWidth="1"/>
    <col min="1285" max="1285" width="6.88671875" style="269" customWidth="1"/>
    <col min="1286" max="1286" width="48.109375" style="269" customWidth="1"/>
    <col min="1287" max="1287" width="12.88671875" style="269" customWidth="1"/>
    <col min="1288" max="1288" width="12.44140625" style="269" customWidth="1"/>
    <col min="1289" max="1289" width="21.33203125" style="269" customWidth="1"/>
    <col min="1290" max="1290" width="47.6640625" style="269" customWidth="1"/>
    <col min="1291" max="1536" width="11.44140625" style="269"/>
    <col min="1537" max="1537" width="2.109375" style="269" customWidth="1"/>
    <col min="1538" max="1538" width="18.6640625" style="269" customWidth="1"/>
    <col min="1539" max="1539" width="22.109375" style="269" customWidth="1"/>
    <col min="1540" max="1540" width="1.6640625" style="269" customWidth="1"/>
    <col min="1541" max="1541" width="6.88671875" style="269" customWidth="1"/>
    <col min="1542" max="1542" width="48.109375" style="269" customWidth="1"/>
    <col min="1543" max="1543" width="12.88671875" style="269" customWidth="1"/>
    <col min="1544" max="1544" width="12.44140625" style="269" customWidth="1"/>
    <col min="1545" max="1545" width="21.33203125" style="269" customWidth="1"/>
    <col min="1546" max="1546" width="47.6640625" style="269" customWidth="1"/>
    <col min="1547" max="1792" width="11.44140625" style="269"/>
    <col min="1793" max="1793" width="2.109375" style="269" customWidth="1"/>
    <col min="1794" max="1794" width="18.6640625" style="269" customWidth="1"/>
    <col min="1795" max="1795" width="22.109375" style="269" customWidth="1"/>
    <col min="1796" max="1796" width="1.6640625" style="269" customWidth="1"/>
    <col min="1797" max="1797" width="6.88671875" style="269" customWidth="1"/>
    <col min="1798" max="1798" width="48.109375" style="269" customWidth="1"/>
    <col min="1799" max="1799" width="12.88671875" style="269" customWidth="1"/>
    <col min="1800" max="1800" width="12.44140625" style="269" customWidth="1"/>
    <col min="1801" max="1801" width="21.33203125" style="269" customWidth="1"/>
    <col min="1802" max="1802" width="47.6640625" style="269" customWidth="1"/>
    <col min="1803" max="2048" width="11.44140625" style="269"/>
    <col min="2049" max="2049" width="2.109375" style="269" customWidth="1"/>
    <col min="2050" max="2050" width="18.6640625" style="269" customWidth="1"/>
    <col min="2051" max="2051" width="22.109375" style="269" customWidth="1"/>
    <col min="2052" max="2052" width="1.6640625" style="269" customWidth="1"/>
    <col min="2053" max="2053" width="6.88671875" style="269" customWidth="1"/>
    <col min="2054" max="2054" width="48.109375" style="269" customWidth="1"/>
    <col min="2055" max="2055" width="12.88671875" style="269" customWidth="1"/>
    <col min="2056" max="2056" width="12.44140625" style="269" customWidth="1"/>
    <col min="2057" max="2057" width="21.33203125" style="269" customWidth="1"/>
    <col min="2058" max="2058" width="47.6640625" style="269" customWidth="1"/>
    <col min="2059" max="2304" width="11.44140625" style="269"/>
    <col min="2305" max="2305" width="2.109375" style="269" customWidth="1"/>
    <col min="2306" max="2306" width="18.6640625" style="269" customWidth="1"/>
    <col min="2307" max="2307" width="22.109375" style="269" customWidth="1"/>
    <col min="2308" max="2308" width="1.6640625" style="269" customWidth="1"/>
    <col min="2309" max="2309" width="6.88671875" style="269" customWidth="1"/>
    <col min="2310" max="2310" width="48.109375" style="269" customWidth="1"/>
    <col min="2311" max="2311" width="12.88671875" style="269" customWidth="1"/>
    <col min="2312" max="2312" width="12.44140625" style="269" customWidth="1"/>
    <col min="2313" max="2313" width="21.33203125" style="269" customWidth="1"/>
    <col min="2314" max="2314" width="47.6640625" style="269" customWidth="1"/>
    <col min="2315" max="2560" width="11.44140625" style="269"/>
    <col min="2561" max="2561" width="2.109375" style="269" customWidth="1"/>
    <col min="2562" max="2562" width="18.6640625" style="269" customWidth="1"/>
    <col min="2563" max="2563" width="22.109375" style="269" customWidth="1"/>
    <col min="2564" max="2564" width="1.6640625" style="269" customWidth="1"/>
    <col min="2565" max="2565" width="6.88671875" style="269" customWidth="1"/>
    <col min="2566" max="2566" width="48.109375" style="269" customWidth="1"/>
    <col min="2567" max="2567" width="12.88671875" style="269" customWidth="1"/>
    <col min="2568" max="2568" width="12.44140625" style="269" customWidth="1"/>
    <col min="2569" max="2569" width="21.33203125" style="269" customWidth="1"/>
    <col min="2570" max="2570" width="47.6640625" style="269" customWidth="1"/>
    <col min="2571" max="2816" width="11.44140625" style="269"/>
    <col min="2817" max="2817" width="2.109375" style="269" customWidth="1"/>
    <col min="2818" max="2818" width="18.6640625" style="269" customWidth="1"/>
    <col min="2819" max="2819" width="22.109375" style="269" customWidth="1"/>
    <col min="2820" max="2820" width="1.6640625" style="269" customWidth="1"/>
    <col min="2821" max="2821" width="6.88671875" style="269" customWidth="1"/>
    <col min="2822" max="2822" width="48.109375" style="269" customWidth="1"/>
    <col min="2823" max="2823" width="12.88671875" style="269" customWidth="1"/>
    <col min="2824" max="2824" width="12.44140625" style="269" customWidth="1"/>
    <col min="2825" max="2825" width="21.33203125" style="269" customWidth="1"/>
    <col min="2826" max="2826" width="47.6640625" style="269" customWidth="1"/>
    <col min="2827" max="3072" width="11.44140625" style="269"/>
    <col min="3073" max="3073" width="2.109375" style="269" customWidth="1"/>
    <col min="3074" max="3074" width="18.6640625" style="269" customWidth="1"/>
    <col min="3075" max="3075" width="22.109375" style="269" customWidth="1"/>
    <col min="3076" max="3076" width="1.6640625" style="269" customWidth="1"/>
    <col min="3077" max="3077" width="6.88671875" style="269" customWidth="1"/>
    <col min="3078" max="3078" width="48.109375" style="269" customWidth="1"/>
    <col min="3079" max="3079" width="12.88671875" style="269" customWidth="1"/>
    <col min="3080" max="3080" width="12.44140625" style="269" customWidth="1"/>
    <col min="3081" max="3081" width="21.33203125" style="269" customWidth="1"/>
    <col min="3082" max="3082" width="47.6640625" style="269" customWidth="1"/>
    <col min="3083" max="3328" width="11.44140625" style="269"/>
    <col min="3329" max="3329" width="2.109375" style="269" customWidth="1"/>
    <col min="3330" max="3330" width="18.6640625" style="269" customWidth="1"/>
    <col min="3331" max="3331" width="22.109375" style="269" customWidth="1"/>
    <col min="3332" max="3332" width="1.6640625" style="269" customWidth="1"/>
    <col min="3333" max="3333" width="6.88671875" style="269" customWidth="1"/>
    <col min="3334" max="3334" width="48.109375" style="269" customWidth="1"/>
    <col min="3335" max="3335" width="12.88671875" style="269" customWidth="1"/>
    <col min="3336" max="3336" width="12.44140625" style="269" customWidth="1"/>
    <col min="3337" max="3337" width="21.33203125" style="269" customWidth="1"/>
    <col min="3338" max="3338" width="47.6640625" style="269" customWidth="1"/>
    <col min="3339" max="3584" width="11.44140625" style="269"/>
    <col min="3585" max="3585" width="2.109375" style="269" customWidth="1"/>
    <col min="3586" max="3586" width="18.6640625" style="269" customWidth="1"/>
    <col min="3587" max="3587" width="22.109375" style="269" customWidth="1"/>
    <col min="3588" max="3588" width="1.6640625" style="269" customWidth="1"/>
    <col min="3589" max="3589" width="6.88671875" style="269" customWidth="1"/>
    <col min="3590" max="3590" width="48.109375" style="269" customWidth="1"/>
    <col min="3591" max="3591" width="12.88671875" style="269" customWidth="1"/>
    <col min="3592" max="3592" width="12.44140625" style="269" customWidth="1"/>
    <col min="3593" max="3593" width="21.33203125" style="269" customWidth="1"/>
    <col min="3594" max="3594" width="47.6640625" style="269" customWidth="1"/>
    <col min="3595" max="3840" width="11.44140625" style="269"/>
    <col min="3841" max="3841" width="2.109375" style="269" customWidth="1"/>
    <col min="3842" max="3842" width="18.6640625" style="269" customWidth="1"/>
    <col min="3843" max="3843" width="22.109375" style="269" customWidth="1"/>
    <col min="3844" max="3844" width="1.6640625" style="269" customWidth="1"/>
    <col min="3845" max="3845" width="6.88671875" style="269" customWidth="1"/>
    <col min="3846" max="3846" width="48.109375" style="269" customWidth="1"/>
    <col min="3847" max="3847" width="12.88671875" style="269" customWidth="1"/>
    <col min="3848" max="3848" width="12.44140625" style="269" customWidth="1"/>
    <col min="3849" max="3849" width="21.33203125" style="269" customWidth="1"/>
    <col min="3850" max="3850" width="47.6640625" style="269" customWidth="1"/>
    <col min="3851" max="4096" width="11.44140625" style="269"/>
    <col min="4097" max="4097" width="2.109375" style="269" customWidth="1"/>
    <col min="4098" max="4098" width="18.6640625" style="269" customWidth="1"/>
    <col min="4099" max="4099" width="22.109375" style="269" customWidth="1"/>
    <col min="4100" max="4100" width="1.6640625" style="269" customWidth="1"/>
    <col min="4101" max="4101" width="6.88671875" style="269" customWidth="1"/>
    <col min="4102" max="4102" width="48.109375" style="269" customWidth="1"/>
    <col min="4103" max="4103" width="12.88671875" style="269" customWidth="1"/>
    <col min="4104" max="4104" width="12.44140625" style="269" customWidth="1"/>
    <col min="4105" max="4105" width="21.33203125" style="269" customWidth="1"/>
    <col min="4106" max="4106" width="47.6640625" style="269" customWidth="1"/>
    <col min="4107" max="4352" width="11.44140625" style="269"/>
    <col min="4353" max="4353" width="2.109375" style="269" customWidth="1"/>
    <col min="4354" max="4354" width="18.6640625" style="269" customWidth="1"/>
    <col min="4355" max="4355" width="22.109375" style="269" customWidth="1"/>
    <col min="4356" max="4356" width="1.6640625" style="269" customWidth="1"/>
    <col min="4357" max="4357" width="6.88671875" style="269" customWidth="1"/>
    <col min="4358" max="4358" width="48.109375" style="269" customWidth="1"/>
    <col min="4359" max="4359" width="12.88671875" style="269" customWidth="1"/>
    <col min="4360" max="4360" width="12.44140625" style="269" customWidth="1"/>
    <col min="4361" max="4361" width="21.33203125" style="269" customWidth="1"/>
    <col min="4362" max="4362" width="47.6640625" style="269" customWidth="1"/>
    <col min="4363" max="4608" width="11.44140625" style="269"/>
    <col min="4609" max="4609" width="2.109375" style="269" customWidth="1"/>
    <col min="4610" max="4610" width="18.6640625" style="269" customWidth="1"/>
    <col min="4611" max="4611" width="22.109375" style="269" customWidth="1"/>
    <col min="4612" max="4612" width="1.6640625" style="269" customWidth="1"/>
    <col min="4613" max="4613" width="6.88671875" style="269" customWidth="1"/>
    <col min="4614" max="4614" width="48.109375" style="269" customWidth="1"/>
    <col min="4615" max="4615" width="12.88671875" style="269" customWidth="1"/>
    <col min="4616" max="4616" width="12.44140625" style="269" customWidth="1"/>
    <col min="4617" max="4617" width="21.33203125" style="269" customWidth="1"/>
    <col min="4618" max="4618" width="47.6640625" style="269" customWidth="1"/>
    <col min="4619" max="4864" width="11.44140625" style="269"/>
    <col min="4865" max="4865" width="2.109375" style="269" customWidth="1"/>
    <col min="4866" max="4866" width="18.6640625" style="269" customWidth="1"/>
    <col min="4867" max="4867" width="22.109375" style="269" customWidth="1"/>
    <col min="4868" max="4868" width="1.6640625" style="269" customWidth="1"/>
    <col min="4869" max="4869" width="6.88671875" style="269" customWidth="1"/>
    <col min="4870" max="4870" width="48.109375" style="269" customWidth="1"/>
    <col min="4871" max="4871" width="12.88671875" style="269" customWidth="1"/>
    <col min="4872" max="4872" width="12.44140625" style="269" customWidth="1"/>
    <col min="4873" max="4873" width="21.33203125" style="269" customWidth="1"/>
    <col min="4874" max="4874" width="47.6640625" style="269" customWidth="1"/>
    <col min="4875" max="5120" width="11.44140625" style="269"/>
    <col min="5121" max="5121" width="2.109375" style="269" customWidth="1"/>
    <col min="5122" max="5122" width="18.6640625" style="269" customWidth="1"/>
    <col min="5123" max="5123" width="22.109375" style="269" customWidth="1"/>
    <col min="5124" max="5124" width="1.6640625" style="269" customWidth="1"/>
    <col min="5125" max="5125" width="6.88671875" style="269" customWidth="1"/>
    <col min="5126" max="5126" width="48.109375" style="269" customWidth="1"/>
    <col min="5127" max="5127" width="12.88671875" style="269" customWidth="1"/>
    <col min="5128" max="5128" width="12.44140625" style="269" customWidth="1"/>
    <col min="5129" max="5129" width="21.33203125" style="269" customWidth="1"/>
    <col min="5130" max="5130" width="47.6640625" style="269" customWidth="1"/>
    <col min="5131" max="5376" width="11.44140625" style="269"/>
    <col min="5377" max="5377" width="2.109375" style="269" customWidth="1"/>
    <col min="5378" max="5378" width="18.6640625" style="269" customWidth="1"/>
    <col min="5379" max="5379" width="22.109375" style="269" customWidth="1"/>
    <col min="5380" max="5380" width="1.6640625" style="269" customWidth="1"/>
    <col min="5381" max="5381" width="6.88671875" style="269" customWidth="1"/>
    <col min="5382" max="5382" width="48.109375" style="269" customWidth="1"/>
    <col min="5383" max="5383" width="12.88671875" style="269" customWidth="1"/>
    <col min="5384" max="5384" width="12.44140625" style="269" customWidth="1"/>
    <col min="5385" max="5385" width="21.33203125" style="269" customWidth="1"/>
    <col min="5386" max="5386" width="47.6640625" style="269" customWidth="1"/>
    <col min="5387" max="5632" width="11.44140625" style="269"/>
    <col min="5633" max="5633" width="2.109375" style="269" customWidth="1"/>
    <col min="5634" max="5634" width="18.6640625" style="269" customWidth="1"/>
    <col min="5635" max="5635" width="22.109375" style="269" customWidth="1"/>
    <col min="5636" max="5636" width="1.6640625" style="269" customWidth="1"/>
    <col min="5637" max="5637" width="6.88671875" style="269" customWidth="1"/>
    <col min="5638" max="5638" width="48.109375" style="269" customWidth="1"/>
    <col min="5639" max="5639" width="12.88671875" style="269" customWidth="1"/>
    <col min="5640" max="5640" width="12.44140625" style="269" customWidth="1"/>
    <col min="5641" max="5641" width="21.33203125" style="269" customWidth="1"/>
    <col min="5642" max="5642" width="47.6640625" style="269" customWidth="1"/>
    <col min="5643" max="5888" width="11.44140625" style="269"/>
    <col min="5889" max="5889" width="2.109375" style="269" customWidth="1"/>
    <col min="5890" max="5890" width="18.6640625" style="269" customWidth="1"/>
    <col min="5891" max="5891" width="22.109375" style="269" customWidth="1"/>
    <col min="5892" max="5892" width="1.6640625" style="269" customWidth="1"/>
    <col min="5893" max="5893" width="6.88671875" style="269" customWidth="1"/>
    <col min="5894" max="5894" width="48.109375" style="269" customWidth="1"/>
    <col min="5895" max="5895" width="12.88671875" style="269" customWidth="1"/>
    <col min="5896" max="5896" width="12.44140625" style="269" customWidth="1"/>
    <col min="5897" max="5897" width="21.33203125" style="269" customWidth="1"/>
    <col min="5898" max="5898" width="47.6640625" style="269" customWidth="1"/>
    <col min="5899" max="6144" width="11.44140625" style="269"/>
    <col min="6145" max="6145" width="2.109375" style="269" customWidth="1"/>
    <col min="6146" max="6146" width="18.6640625" style="269" customWidth="1"/>
    <col min="6147" max="6147" width="22.109375" style="269" customWidth="1"/>
    <col min="6148" max="6148" width="1.6640625" style="269" customWidth="1"/>
    <col min="6149" max="6149" width="6.88671875" style="269" customWidth="1"/>
    <col min="6150" max="6150" width="48.109375" style="269" customWidth="1"/>
    <col min="6151" max="6151" width="12.88671875" style="269" customWidth="1"/>
    <col min="6152" max="6152" width="12.44140625" style="269" customWidth="1"/>
    <col min="6153" max="6153" width="21.33203125" style="269" customWidth="1"/>
    <col min="6154" max="6154" width="47.6640625" style="269" customWidth="1"/>
    <col min="6155" max="6400" width="11.44140625" style="269"/>
    <col min="6401" max="6401" width="2.109375" style="269" customWidth="1"/>
    <col min="6402" max="6402" width="18.6640625" style="269" customWidth="1"/>
    <col min="6403" max="6403" width="22.109375" style="269" customWidth="1"/>
    <col min="6404" max="6404" width="1.6640625" style="269" customWidth="1"/>
    <col min="6405" max="6405" width="6.88671875" style="269" customWidth="1"/>
    <col min="6406" max="6406" width="48.109375" style="269" customWidth="1"/>
    <col min="6407" max="6407" width="12.88671875" style="269" customWidth="1"/>
    <col min="6408" max="6408" width="12.44140625" style="269" customWidth="1"/>
    <col min="6409" max="6409" width="21.33203125" style="269" customWidth="1"/>
    <col min="6410" max="6410" width="47.6640625" style="269" customWidth="1"/>
    <col min="6411" max="6656" width="11.44140625" style="269"/>
    <col min="6657" max="6657" width="2.109375" style="269" customWidth="1"/>
    <col min="6658" max="6658" width="18.6640625" style="269" customWidth="1"/>
    <col min="6659" max="6659" width="22.109375" style="269" customWidth="1"/>
    <col min="6660" max="6660" width="1.6640625" style="269" customWidth="1"/>
    <col min="6661" max="6661" width="6.88671875" style="269" customWidth="1"/>
    <col min="6662" max="6662" width="48.109375" style="269" customWidth="1"/>
    <col min="6663" max="6663" width="12.88671875" style="269" customWidth="1"/>
    <col min="6664" max="6664" width="12.44140625" style="269" customWidth="1"/>
    <col min="6665" max="6665" width="21.33203125" style="269" customWidth="1"/>
    <col min="6666" max="6666" width="47.6640625" style="269" customWidth="1"/>
    <col min="6667" max="6912" width="11.44140625" style="269"/>
    <col min="6913" max="6913" width="2.109375" style="269" customWidth="1"/>
    <col min="6914" max="6914" width="18.6640625" style="269" customWidth="1"/>
    <col min="6915" max="6915" width="22.109375" style="269" customWidth="1"/>
    <col min="6916" max="6916" width="1.6640625" style="269" customWidth="1"/>
    <col min="6917" max="6917" width="6.88671875" style="269" customWidth="1"/>
    <col min="6918" max="6918" width="48.109375" style="269" customWidth="1"/>
    <col min="6919" max="6919" width="12.88671875" style="269" customWidth="1"/>
    <col min="6920" max="6920" width="12.44140625" style="269" customWidth="1"/>
    <col min="6921" max="6921" width="21.33203125" style="269" customWidth="1"/>
    <col min="6922" max="6922" width="47.6640625" style="269" customWidth="1"/>
    <col min="6923" max="7168" width="11.44140625" style="269"/>
    <col min="7169" max="7169" width="2.109375" style="269" customWidth="1"/>
    <col min="7170" max="7170" width="18.6640625" style="269" customWidth="1"/>
    <col min="7171" max="7171" width="22.109375" style="269" customWidth="1"/>
    <col min="7172" max="7172" width="1.6640625" style="269" customWidth="1"/>
    <col min="7173" max="7173" width="6.88671875" style="269" customWidth="1"/>
    <col min="7174" max="7174" width="48.109375" style="269" customWidth="1"/>
    <col min="7175" max="7175" width="12.88671875" style="269" customWidth="1"/>
    <col min="7176" max="7176" width="12.44140625" style="269" customWidth="1"/>
    <col min="7177" max="7177" width="21.33203125" style="269" customWidth="1"/>
    <col min="7178" max="7178" width="47.6640625" style="269" customWidth="1"/>
    <col min="7179" max="7424" width="11.44140625" style="269"/>
    <col min="7425" max="7425" width="2.109375" style="269" customWidth="1"/>
    <col min="7426" max="7426" width="18.6640625" style="269" customWidth="1"/>
    <col min="7427" max="7427" width="22.109375" style="269" customWidth="1"/>
    <col min="7428" max="7428" width="1.6640625" style="269" customWidth="1"/>
    <col min="7429" max="7429" width="6.88671875" style="269" customWidth="1"/>
    <col min="7430" max="7430" width="48.109375" style="269" customWidth="1"/>
    <col min="7431" max="7431" width="12.88671875" style="269" customWidth="1"/>
    <col min="7432" max="7432" width="12.44140625" style="269" customWidth="1"/>
    <col min="7433" max="7433" width="21.33203125" style="269" customWidth="1"/>
    <col min="7434" max="7434" width="47.6640625" style="269" customWidth="1"/>
    <col min="7435" max="7680" width="11.44140625" style="269"/>
    <col min="7681" max="7681" width="2.109375" style="269" customWidth="1"/>
    <col min="7682" max="7682" width="18.6640625" style="269" customWidth="1"/>
    <col min="7683" max="7683" width="22.109375" style="269" customWidth="1"/>
    <col min="7684" max="7684" width="1.6640625" style="269" customWidth="1"/>
    <col min="7685" max="7685" width="6.88671875" style="269" customWidth="1"/>
    <col min="7686" max="7686" width="48.109375" style="269" customWidth="1"/>
    <col min="7687" max="7687" width="12.88671875" style="269" customWidth="1"/>
    <col min="7688" max="7688" width="12.44140625" style="269" customWidth="1"/>
    <col min="7689" max="7689" width="21.33203125" style="269" customWidth="1"/>
    <col min="7690" max="7690" width="47.6640625" style="269" customWidth="1"/>
    <col min="7691" max="7936" width="11.44140625" style="269"/>
    <col min="7937" max="7937" width="2.109375" style="269" customWidth="1"/>
    <col min="7938" max="7938" width="18.6640625" style="269" customWidth="1"/>
    <col min="7939" max="7939" width="22.109375" style="269" customWidth="1"/>
    <col min="7940" max="7940" width="1.6640625" style="269" customWidth="1"/>
    <col min="7941" max="7941" width="6.88671875" style="269" customWidth="1"/>
    <col min="7942" max="7942" width="48.109375" style="269" customWidth="1"/>
    <col min="7943" max="7943" width="12.88671875" style="269" customWidth="1"/>
    <col min="7944" max="7944" width="12.44140625" style="269" customWidth="1"/>
    <col min="7945" max="7945" width="21.33203125" style="269" customWidth="1"/>
    <col min="7946" max="7946" width="47.6640625" style="269" customWidth="1"/>
    <col min="7947" max="8192" width="11.44140625" style="269"/>
    <col min="8193" max="8193" width="2.109375" style="269" customWidth="1"/>
    <col min="8194" max="8194" width="18.6640625" style="269" customWidth="1"/>
    <col min="8195" max="8195" width="22.109375" style="269" customWidth="1"/>
    <col min="8196" max="8196" width="1.6640625" style="269" customWidth="1"/>
    <col min="8197" max="8197" width="6.88671875" style="269" customWidth="1"/>
    <col min="8198" max="8198" width="48.109375" style="269" customWidth="1"/>
    <col min="8199" max="8199" width="12.88671875" style="269" customWidth="1"/>
    <col min="8200" max="8200" width="12.44140625" style="269" customWidth="1"/>
    <col min="8201" max="8201" width="21.33203125" style="269" customWidth="1"/>
    <col min="8202" max="8202" width="47.6640625" style="269" customWidth="1"/>
    <col min="8203" max="8448" width="11.44140625" style="269"/>
    <col min="8449" max="8449" width="2.109375" style="269" customWidth="1"/>
    <col min="8450" max="8450" width="18.6640625" style="269" customWidth="1"/>
    <col min="8451" max="8451" width="22.109375" style="269" customWidth="1"/>
    <col min="8452" max="8452" width="1.6640625" style="269" customWidth="1"/>
    <col min="8453" max="8453" width="6.88671875" style="269" customWidth="1"/>
    <col min="8454" max="8454" width="48.109375" style="269" customWidth="1"/>
    <col min="8455" max="8455" width="12.88671875" style="269" customWidth="1"/>
    <col min="8456" max="8456" width="12.44140625" style="269" customWidth="1"/>
    <col min="8457" max="8457" width="21.33203125" style="269" customWidth="1"/>
    <col min="8458" max="8458" width="47.6640625" style="269" customWidth="1"/>
    <col min="8459" max="8704" width="11.44140625" style="269"/>
    <col min="8705" max="8705" width="2.109375" style="269" customWidth="1"/>
    <col min="8706" max="8706" width="18.6640625" style="269" customWidth="1"/>
    <col min="8707" max="8707" width="22.109375" style="269" customWidth="1"/>
    <col min="8708" max="8708" width="1.6640625" style="269" customWidth="1"/>
    <col min="8709" max="8709" width="6.88671875" style="269" customWidth="1"/>
    <col min="8710" max="8710" width="48.109375" style="269" customWidth="1"/>
    <col min="8711" max="8711" width="12.88671875" style="269" customWidth="1"/>
    <col min="8712" max="8712" width="12.44140625" style="269" customWidth="1"/>
    <col min="8713" max="8713" width="21.33203125" style="269" customWidth="1"/>
    <col min="8714" max="8714" width="47.6640625" style="269" customWidth="1"/>
    <col min="8715" max="8960" width="11.44140625" style="269"/>
    <col min="8961" max="8961" width="2.109375" style="269" customWidth="1"/>
    <col min="8962" max="8962" width="18.6640625" style="269" customWidth="1"/>
    <col min="8963" max="8963" width="22.109375" style="269" customWidth="1"/>
    <col min="8964" max="8964" width="1.6640625" style="269" customWidth="1"/>
    <col min="8965" max="8965" width="6.88671875" style="269" customWidth="1"/>
    <col min="8966" max="8966" width="48.109375" style="269" customWidth="1"/>
    <col min="8967" max="8967" width="12.88671875" style="269" customWidth="1"/>
    <col min="8968" max="8968" width="12.44140625" style="269" customWidth="1"/>
    <col min="8969" max="8969" width="21.33203125" style="269" customWidth="1"/>
    <col min="8970" max="8970" width="47.6640625" style="269" customWidth="1"/>
    <col min="8971" max="9216" width="11.44140625" style="269"/>
    <col min="9217" max="9217" width="2.109375" style="269" customWidth="1"/>
    <col min="9218" max="9218" width="18.6640625" style="269" customWidth="1"/>
    <col min="9219" max="9219" width="22.109375" style="269" customWidth="1"/>
    <col min="9220" max="9220" width="1.6640625" style="269" customWidth="1"/>
    <col min="9221" max="9221" width="6.88671875" style="269" customWidth="1"/>
    <col min="9222" max="9222" width="48.109375" style="269" customWidth="1"/>
    <col min="9223" max="9223" width="12.88671875" style="269" customWidth="1"/>
    <col min="9224" max="9224" width="12.44140625" style="269" customWidth="1"/>
    <col min="9225" max="9225" width="21.33203125" style="269" customWidth="1"/>
    <col min="9226" max="9226" width="47.6640625" style="269" customWidth="1"/>
    <col min="9227" max="9472" width="11.44140625" style="269"/>
    <col min="9473" max="9473" width="2.109375" style="269" customWidth="1"/>
    <col min="9474" max="9474" width="18.6640625" style="269" customWidth="1"/>
    <col min="9475" max="9475" width="22.109375" style="269" customWidth="1"/>
    <col min="9476" max="9476" width="1.6640625" style="269" customWidth="1"/>
    <col min="9477" max="9477" width="6.88671875" style="269" customWidth="1"/>
    <col min="9478" max="9478" width="48.109375" style="269" customWidth="1"/>
    <col min="9479" max="9479" width="12.88671875" style="269" customWidth="1"/>
    <col min="9480" max="9480" width="12.44140625" style="269" customWidth="1"/>
    <col min="9481" max="9481" width="21.33203125" style="269" customWidth="1"/>
    <col min="9482" max="9482" width="47.6640625" style="269" customWidth="1"/>
    <col min="9483" max="9728" width="11.44140625" style="269"/>
    <col min="9729" max="9729" width="2.109375" style="269" customWidth="1"/>
    <col min="9730" max="9730" width="18.6640625" style="269" customWidth="1"/>
    <col min="9731" max="9731" width="22.109375" style="269" customWidth="1"/>
    <col min="9732" max="9732" width="1.6640625" style="269" customWidth="1"/>
    <col min="9733" max="9733" width="6.88671875" style="269" customWidth="1"/>
    <col min="9734" max="9734" width="48.109375" style="269" customWidth="1"/>
    <col min="9735" max="9735" width="12.88671875" style="269" customWidth="1"/>
    <col min="9736" max="9736" width="12.44140625" style="269" customWidth="1"/>
    <col min="9737" max="9737" width="21.33203125" style="269" customWidth="1"/>
    <col min="9738" max="9738" width="47.6640625" style="269" customWidth="1"/>
    <col min="9739" max="9984" width="11.44140625" style="269"/>
    <col min="9985" max="9985" width="2.109375" style="269" customWidth="1"/>
    <col min="9986" max="9986" width="18.6640625" style="269" customWidth="1"/>
    <col min="9987" max="9987" width="22.109375" style="269" customWidth="1"/>
    <col min="9988" max="9988" width="1.6640625" style="269" customWidth="1"/>
    <col min="9989" max="9989" width="6.88671875" style="269" customWidth="1"/>
    <col min="9990" max="9990" width="48.109375" style="269" customWidth="1"/>
    <col min="9991" max="9991" width="12.88671875" style="269" customWidth="1"/>
    <col min="9992" max="9992" width="12.44140625" style="269" customWidth="1"/>
    <col min="9993" max="9993" width="21.33203125" style="269" customWidth="1"/>
    <col min="9994" max="9994" width="47.6640625" style="269" customWidth="1"/>
    <col min="9995" max="10240" width="11.44140625" style="269"/>
    <col min="10241" max="10241" width="2.109375" style="269" customWidth="1"/>
    <col min="10242" max="10242" width="18.6640625" style="269" customWidth="1"/>
    <col min="10243" max="10243" width="22.109375" style="269" customWidth="1"/>
    <col min="10244" max="10244" width="1.6640625" style="269" customWidth="1"/>
    <col min="10245" max="10245" width="6.88671875" style="269" customWidth="1"/>
    <col min="10246" max="10246" width="48.109375" style="269" customWidth="1"/>
    <col min="10247" max="10247" width="12.88671875" style="269" customWidth="1"/>
    <col min="10248" max="10248" width="12.44140625" style="269" customWidth="1"/>
    <col min="10249" max="10249" width="21.33203125" style="269" customWidth="1"/>
    <col min="10250" max="10250" width="47.6640625" style="269" customWidth="1"/>
    <col min="10251" max="10496" width="11.44140625" style="269"/>
    <col min="10497" max="10497" width="2.109375" style="269" customWidth="1"/>
    <col min="10498" max="10498" width="18.6640625" style="269" customWidth="1"/>
    <col min="10499" max="10499" width="22.109375" style="269" customWidth="1"/>
    <col min="10500" max="10500" width="1.6640625" style="269" customWidth="1"/>
    <col min="10501" max="10501" width="6.88671875" style="269" customWidth="1"/>
    <col min="10502" max="10502" width="48.109375" style="269" customWidth="1"/>
    <col min="10503" max="10503" width="12.88671875" style="269" customWidth="1"/>
    <col min="10504" max="10504" width="12.44140625" style="269" customWidth="1"/>
    <col min="10505" max="10505" width="21.33203125" style="269" customWidth="1"/>
    <col min="10506" max="10506" width="47.6640625" style="269" customWidth="1"/>
    <col min="10507" max="10752" width="11.44140625" style="269"/>
    <col min="10753" max="10753" width="2.109375" style="269" customWidth="1"/>
    <col min="10754" max="10754" width="18.6640625" style="269" customWidth="1"/>
    <col min="10755" max="10755" width="22.109375" style="269" customWidth="1"/>
    <col min="10756" max="10756" width="1.6640625" style="269" customWidth="1"/>
    <col min="10757" max="10757" width="6.88671875" style="269" customWidth="1"/>
    <col min="10758" max="10758" width="48.109375" style="269" customWidth="1"/>
    <col min="10759" max="10759" width="12.88671875" style="269" customWidth="1"/>
    <col min="10760" max="10760" width="12.44140625" style="269" customWidth="1"/>
    <col min="10761" max="10761" width="21.33203125" style="269" customWidth="1"/>
    <col min="10762" max="10762" width="47.6640625" style="269" customWidth="1"/>
    <col min="10763" max="11008" width="11.44140625" style="269"/>
    <col min="11009" max="11009" width="2.109375" style="269" customWidth="1"/>
    <col min="11010" max="11010" width="18.6640625" style="269" customWidth="1"/>
    <col min="11011" max="11011" width="22.109375" style="269" customWidth="1"/>
    <col min="11012" max="11012" width="1.6640625" style="269" customWidth="1"/>
    <col min="11013" max="11013" width="6.88671875" style="269" customWidth="1"/>
    <col min="11014" max="11014" width="48.109375" style="269" customWidth="1"/>
    <col min="11015" max="11015" width="12.88671875" style="269" customWidth="1"/>
    <col min="11016" max="11016" width="12.44140625" style="269" customWidth="1"/>
    <col min="11017" max="11017" width="21.33203125" style="269" customWidth="1"/>
    <col min="11018" max="11018" width="47.6640625" style="269" customWidth="1"/>
    <col min="11019" max="11264" width="11.44140625" style="269"/>
    <col min="11265" max="11265" width="2.109375" style="269" customWidth="1"/>
    <col min="11266" max="11266" width="18.6640625" style="269" customWidth="1"/>
    <col min="11267" max="11267" width="22.109375" style="269" customWidth="1"/>
    <col min="11268" max="11268" width="1.6640625" style="269" customWidth="1"/>
    <col min="11269" max="11269" width="6.88671875" style="269" customWidth="1"/>
    <col min="11270" max="11270" width="48.109375" style="269" customWidth="1"/>
    <col min="11271" max="11271" width="12.88671875" style="269" customWidth="1"/>
    <col min="11272" max="11272" width="12.44140625" style="269" customWidth="1"/>
    <col min="11273" max="11273" width="21.33203125" style="269" customWidth="1"/>
    <col min="11274" max="11274" width="47.6640625" style="269" customWidth="1"/>
    <col min="11275" max="11520" width="11.44140625" style="269"/>
    <col min="11521" max="11521" width="2.109375" style="269" customWidth="1"/>
    <col min="11522" max="11522" width="18.6640625" style="269" customWidth="1"/>
    <col min="11523" max="11523" width="22.109375" style="269" customWidth="1"/>
    <col min="11524" max="11524" width="1.6640625" style="269" customWidth="1"/>
    <col min="11525" max="11525" width="6.88671875" style="269" customWidth="1"/>
    <col min="11526" max="11526" width="48.109375" style="269" customWidth="1"/>
    <col min="11527" max="11527" width="12.88671875" style="269" customWidth="1"/>
    <col min="11528" max="11528" width="12.44140625" style="269" customWidth="1"/>
    <col min="11529" max="11529" width="21.33203125" style="269" customWidth="1"/>
    <col min="11530" max="11530" width="47.6640625" style="269" customWidth="1"/>
    <col min="11531" max="11776" width="11.44140625" style="269"/>
    <col min="11777" max="11777" width="2.109375" style="269" customWidth="1"/>
    <col min="11778" max="11778" width="18.6640625" style="269" customWidth="1"/>
    <col min="11779" max="11779" width="22.109375" style="269" customWidth="1"/>
    <col min="11780" max="11780" width="1.6640625" style="269" customWidth="1"/>
    <col min="11781" max="11781" width="6.88671875" style="269" customWidth="1"/>
    <col min="11782" max="11782" width="48.109375" style="269" customWidth="1"/>
    <col min="11783" max="11783" width="12.88671875" style="269" customWidth="1"/>
    <col min="11784" max="11784" width="12.44140625" style="269" customWidth="1"/>
    <col min="11785" max="11785" width="21.33203125" style="269" customWidth="1"/>
    <col min="11786" max="11786" width="47.6640625" style="269" customWidth="1"/>
    <col min="11787" max="12032" width="11.44140625" style="269"/>
    <col min="12033" max="12033" width="2.109375" style="269" customWidth="1"/>
    <col min="12034" max="12034" width="18.6640625" style="269" customWidth="1"/>
    <col min="12035" max="12035" width="22.109375" style="269" customWidth="1"/>
    <col min="12036" max="12036" width="1.6640625" style="269" customWidth="1"/>
    <col min="12037" max="12037" width="6.88671875" style="269" customWidth="1"/>
    <col min="12038" max="12038" width="48.109375" style="269" customWidth="1"/>
    <col min="12039" max="12039" width="12.88671875" style="269" customWidth="1"/>
    <col min="12040" max="12040" width="12.44140625" style="269" customWidth="1"/>
    <col min="12041" max="12041" width="21.33203125" style="269" customWidth="1"/>
    <col min="12042" max="12042" width="47.6640625" style="269" customWidth="1"/>
    <col min="12043" max="12288" width="11.44140625" style="269"/>
    <col min="12289" max="12289" width="2.109375" style="269" customWidth="1"/>
    <col min="12290" max="12290" width="18.6640625" style="269" customWidth="1"/>
    <col min="12291" max="12291" width="22.109375" style="269" customWidth="1"/>
    <col min="12292" max="12292" width="1.6640625" style="269" customWidth="1"/>
    <col min="12293" max="12293" width="6.88671875" style="269" customWidth="1"/>
    <col min="12294" max="12294" width="48.109375" style="269" customWidth="1"/>
    <col min="12295" max="12295" width="12.88671875" style="269" customWidth="1"/>
    <col min="12296" max="12296" width="12.44140625" style="269" customWidth="1"/>
    <col min="12297" max="12297" width="21.33203125" style="269" customWidth="1"/>
    <col min="12298" max="12298" width="47.6640625" style="269" customWidth="1"/>
    <col min="12299" max="12544" width="11.44140625" style="269"/>
    <col min="12545" max="12545" width="2.109375" style="269" customWidth="1"/>
    <col min="12546" max="12546" width="18.6640625" style="269" customWidth="1"/>
    <col min="12547" max="12547" width="22.109375" style="269" customWidth="1"/>
    <col min="12548" max="12548" width="1.6640625" style="269" customWidth="1"/>
    <col min="12549" max="12549" width="6.88671875" style="269" customWidth="1"/>
    <col min="12550" max="12550" width="48.109375" style="269" customWidth="1"/>
    <col min="12551" max="12551" width="12.88671875" style="269" customWidth="1"/>
    <col min="12552" max="12552" width="12.44140625" style="269" customWidth="1"/>
    <col min="12553" max="12553" width="21.33203125" style="269" customWidth="1"/>
    <col min="12554" max="12554" width="47.6640625" style="269" customWidth="1"/>
    <col min="12555" max="12800" width="11.44140625" style="269"/>
    <col min="12801" max="12801" width="2.109375" style="269" customWidth="1"/>
    <col min="12802" max="12802" width="18.6640625" style="269" customWidth="1"/>
    <col min="12803" max="12803" width="22.109375" style="269" customWidth="1"/>
    <col min="12804" max="12804" width="1.6640625" style="269" customWidth="1"/>
    <col min="12805" max="12805" width="6.88671875" style="269" customWidth="1"/>
    <col min="12806" max="12806" width="48.109375" style="269" customWidth="1"/>
    <col min="12807" max="12807" width="12.88671875" style="269" customWidth="1"/>
    <col min="12808" max="12808" width="12.44140625" style="269" customWidth="1"/>
    <col min="12809" max="12809" width="21.33203125" style="269" customWidth="1"/>
    <col min="12810" max="12810" width="47.6640625" style="269" customWidth="1"/>
    <col min="12811" max="13056" width="11.44140625" style="269"/>
    <col min="13057" max="13057" width="2.109375" style="269" customWidth="1"/>
    <col min="13058" max="13058" width="18.6640625" style="269" customWidth="1"/>
    <col min="13059" max="13059" width="22.109375" style="269" customWidth="1"/>
    <col min="13060" max="13060" width="1.6640625" style="269" customWidth="1"/>
    <col min="13061" max="13061" width="6.88671875" style="269" customWidth="1"/>
    <col min="13062" max="13062" width="48.109375" style="269" customWidth="1"/>
    <col min="13063" max="13063" width="12.88671875" style="269" customWidth="1"/>
    <col min="13064" max="13064" width="12.44140625" style="269" customWidth="1"/>
    <col min="13065" max="13065" width="21.33203125" style="269" customWidth="1"/>
    <col min="13066" max="13066" width="47.6640625" style="269" customWidth="1"/>
    <col min="13067" max="13312" width="11.44140625" style="269"/>
    <col min="13313" max="13313" width="2.109375" style="269" customWidth="1"/>
    <col min="13314" max="13314" width="18.6640625" style="269" customWidth="1"/>
    <col min="13315" max="13315" width="22.109375" style="269" customWidth="1"/>
    <col min="13316" max="13316" width="1.6640625" style="269" customWidth="1"/>
    <col min="13317" max="13317" width="6.88671875" style="269" customWidth="1"/>
    <col min="13318" max="13318" width="48.109375" style="269" customWidth="1"/>
    <col min="13319" max="13319" width="12.88671875" style="269" customWidth="1"/>
    <col min="13320" max="13320" width="12.44140625" style="269" customWidth="1"/>
    <col min="13321" max="13321" width="21.33203125" style="269" customWidth="1"/>
    <col min="13322" max="13322" width="47.6640625" style="269" customWidth="1"/>
    <col min="13323" max="13568" width="11.44140625" style="269"/>
    <col min="13569" max="13569" width="2.109375" style="269" customWidth="1"/>
    <col min="13570" max="13570" width="18.6640625" style="269" customWidth="1"/>
    <col min="13571" max="13571" width="22.109375" style="269" customWidth="1"/>
    <col min="13572" max="13572" width="1.6640625" style="269" customWidth="1"/>
    <col min="13573" max="13573" width="6.88671875" style="269" customWidth="1"/>
    <col min="13574" max="13574" width="48.109375" style="269" customWidth="1"/>
    <col min="13575" max="13575" width="12.88671875" style="269" customWidth="1"/>
    <col min="13576" max="13576" width="12.44140625" style="269" customWidth="1"/>
    <col min="13577" max="13577" width="21.33203125" style="269" customWidth="1"/>
    <col min="13578" max="13578" width="47.6640625" style="269" customWidth="1"/>
    <col min="13579" max="13824" width="11.44140625" style="269"/>
    <col min="13825" max="13825" width="2.109375" style="269" customWidth="1"/>
    <col min="13826" max="13826" width="18.6640625" style="269" customWidth="1"/>
    <col min="13827" max="13827" width="22.109375" style="269" customWidth="1"/>
    <col min="13828" max="13828" width="1.6640625" style="269" customWidth="1"/>
    <col min="13829" max="13829" width="6.88671875" style="269" customWidth="1"/>
    <col min="13830" max="13830" width="48.109375" style="269" customWidth="1"/>
    <col min="13831" max="13831" width="12.88671875" style="269" customWidth="1"/>
    <col min="13832" max="13832" width="12.44140625" style="269" customWidth="1"/>
    <col min="13833" max="13833" width="21.33203125" style="269" customWidth="1"/>
    <col min="13834" max="13834" width="47.6640625" style="269" customWidth="1"/>
    <col min="13835" max="14080" width="11.44140625" style="269"/>
    <col min="14081" max="14081" width="2.109375" style="269" customWidth="1"/>
    <col min="14082" max="14082" width="18.6640625" style="269" customWidth="1"/>
    <col min="14083" max="14083" width="22.109375" style="269" customWidth="1"/>
    <col min="14084" max="14084" width="1.6640625" style="269" customWidth="1"/>
    <col min="14085" max="14085" width="6.88671875" style="269" customWidth="1"/>
    <col min="14086" max="14086" width="48.109375" style="269" customWidth="1"/>
    <col min="14087" max="14087" width="12.88671875" style="269" customWidth="1"/>
    <col min="14088" max="14088" width="12.44140625" style="269" customWidth="1"/>
    <col min="14089" max="14089" width="21.33203125" style="269" customWidth="1"/>
    <col min="14090" max="14090" width="47.6640625" style="269" customWidth="1"/>
    <col min="14091" max="14336" width="11.44140625" style="269"/>
    <col min="14337" max="14337" width="2.109375" style="269" customWidth="1"/>
    <col min="14338" max="14338" width="18.6640625" style="269" customWidth="1"/>
    <col min="14339" max="14339" width="22.109375" style="269" customWidth="1"/>
    <col min="14340" max="14340" width="1.6640625" style="269" customWidth="1"/>
    <col min="14341" max="14341" width="6.88671875" style="269" customWidth="1"/>
    <col min="14342" max="14342" width="48.109375" style="269" customWidth="1"/>
    <col min="14343" max="14343" width="12.88671875" style="269" customWidth="1"/>
    <col min="14344" max="14344" width="12.44140625" style="269" customWidth="1"/>
    <col min="14345" max="14345" width="21.33203125" style="269" customWidth="1"/>
    <col min="14346" max="14346" width="47.6640625" style="269" customWidth="1"/>
    <col min="14347" max="14592" width="11.44140625" style="269"/>
    <col min="14593" max="14593" width="2.109375" style="269" customWidth="1"/>
    <col min="14594" max="14594" width="18.6640625" style="269" customWidth="1"/>
    <col min="14595" max="14595" width="22.109375" style="269" customWidth="1"/>
    <col min="14596" max="14596" width="1.6640625" style="269" customWidth="1"/>
    <col min="14597" max="14597" width="6.88671875" style="269" customWidth="1"/>
    <col min="14598" max="14598" width="48.109375" style="269" customWidth="1"/>
    <col min="14599" max="14599" width="12.88671875" style="269" customWidth="1"/>
    <col min="14600" max="14600" width="12.44140625" style="269" customWidth="1"/>
    <col min="14601" max="14601" width="21.33203125" style="269" customWidth="1"/>
    <col min="14602" max="14602" width="47.6640625" style="269" customWidth="1"/>
    <col min="14603" max="14848" width="11.44140625" style="269"/>
    <col min="14849" max="14849" width="2.109375" style="269" customWidth="1"/>
    <col min="14850" max="14850" width="18.6640625" style="269" customWidth="1"/>
    <col min="14851" max="14851" width="22.109375" style="269" customWidth="1"/>
    <col min="14852" max="14852" width="1.6640625" style="269" customWidth="1"/>
    <col min="14853" max="14853" width="6.88671875" style="269" customWidth="1"/>
    <col min="14854" max="14854" width="48.109375" style="269" customWidth="1"/>
    <col min="14855" max="14855" width="12.88671875" style="269" customWidth="1"/>
    <col min="14856" max="14856" width="12.44140625" style="269" customWidth="1"/>
    <col min="14857" max="14857" width="21.33203125" style="269" customWidth="1"/>
    <col min="14858" max="14858" width="47.6640625" style="269" customWidth="1"/>
    <col min="14859" max="15104" width="11.44140625" style="269"/>
    <col min="15105" max="15105" width="2.109375" style="269" customWidth="1"/>
    <col min="15106" max="15106" width="18.6640625" style="269" customWidth="1"/>
    <col min="15107" max="15107" width="22.109375" style="269" customWidth="1"/>
    <col min="15108" max="15108" width="1.6640625" style="269" customWidth="1"/>
    <col min="15109" max="15109" width="6.88671875" style="269" customWidth="1"/>
    <col min="15110" max="15110" width="48.109375" style="269" customWidth="1"/>
    <col min="15111" max="15111" width="12.88671875" style="269" customWidth="1"/>
    <col min="15112" max="15112" width="12.44140625" style="269" customWidth="1"/>
    <col min="15113" max="15113" width="21.33203125" style="269" customWidth="1"/>
    <col min="15114" max="15114" width="47.6640625" style="269" customWidth="1"/>
    <col min="15115" max="15360" width="11.44140625" style="269"/>
    <col min="15361" max="15361" width="2.109375" style="269" customWidth="1"/>
    <col min="15362" max="15362" width="18.6640625" style="269" customWidth="1"/>
    <col min="15363" max="15363" width="22.109375" style="269" customWidth="1"/>
    <col min="15364" max="15364" width="1.6640625" style="269" customWidth="1"/>
    <col min="15365" max="15365" width="6.88671875" style="269" customWidth="1"/>
    <col min="15366" max="15366" width="48.109375" style="269" customWidth="1"/>
    <col min="15367" max="15367" width="12.88671875" style="269" customWidth="1"/>
    <col min="15368" max="15368" width="12.44140625" style="269" customWidth="1"/>
    <col min="15369" max="15369" width="21.33203125" style="269" customWidth="1"/>
    <col min="15370" max="15370" width="47.6640625" style="269" customWidth="1"/>
    <col min="15371" max="15616" width="11.44140625" style="269"/>
    <col min="15617" max="15617" width="2.109375" style="269" customWidth="1"/>
    <col min="15618" max="15618" width="18.6640625" style="269" customWidth="1"/>
    <col min="15619" max="15619" width="22.109375" style="269" customWidth="1"/>
    <col min="15620" max="15620" width="1.6640625" style="269" customWidth="1"/>
    <col min="15621" max="15621" width="6.88671875" style="269" customWidth="1"/>
    <col min="15622" max="15622" width="48.109375" style="269" customWidth="1"/>
    <col min="15623" max="15623" width="12.88671875" style="269" customWidth="1"/>
    <col min="15624" max="15624" width="12.44140625" style="269" customWidth="1"/>
    <col min="15625" max="15625" width="21.33203125" style="269" customWidth="1"/>
    <col min="15626" max="15626" width="47.6640625" style="269" customWidth="1"/>
    <col min="15627" max="15872" width="11.44140625" style="269"/>
    <col min="15873" max="15873" width="2.109375" style="269" customWidth="1"/>
    <col min="15874" max="15874" width="18.6640625" style="269" customWidth="1"/>
    <col min="15875" max="15875" width="22.109375" style="269" customWidth="1"/>
    <col min="15876" max="15876" width="1.6640625" style="269" customWidth="1"/>
    <col min="15877" max="15877" width="6.88671875" style="269" customWidth="1"/>
    <col min="15878" max="15878" width="48.109375" style="269" customWidth="1"/>
    <col min="15879" max="15879" width="12.88671875" style="269" customWidth="1"/>
    <col min="15880" max="15880" width="12.44140625" style="269" customWidth="1"/>
    <col min="15881" max="15881" width="21.33203125" style="269" customWidth="1"/>
    <col min="15882" max="15882" width="47.6640625" style="269" customWidth="1"/>
    <col min="15883" max="16128" width="11.44140625" style="269"/>
    <col min="16129" max="16129" width="2.109375" style="269" customWidth="1"/>
    <col min="16130" max="16130" width="18.6640625" style="269" customWidth="1"/>
    <col min="16131" max="16131" width="22.109375" style="269" customWidth="1"/>
    <col min="16132" max="16132" width="1.6640625" style="269" customWidth="1"/>
    <col min="16133" max="16133" width="6.88671875" style="269" customWidth="1"/>
    <col min="16134" max="16134" width="48.109375" style="269" customWidth="1"/>
    <col min="16135" max="16135" width="12.88671875" style="269" customWidth="1"/>
    <col min="16136" max="16136" width="12.44140625" style="269" customWidth="1"/>
    <col min="16137" max="16137" width="21.33203125" style="269" customWidth="1"/>
    <col min="16138" max="16138" width="47.6640625" style="269" customWidth="1"/>
    <col min="16139" max="16384" width="11.44140625" style="269"/>
  </cols>
  <sheetData>
    <row r="1" spans="1:10" s="270" customFormat="1" ht="26.4">
      <c r="A1" s="270" t="s">
        <v>1348</v>
      </c>
      <c r="G1" s="271" t="s">
        <v>1376</v>
      </c>
    </row>
    <row r="2" spans="1:10" s="229" customFormat="1" ht="24" customHeight="1">
      <c r="B2" s="390" t="s">
        <v>1349</v>
      </c>
      <c r="C2" s="390"/>
    </row>
    <row r="3" spans="1:10" s="229" customFormat="1">
      <c r="B3" s="230" t="s">
        <v>1350</v>
      </c>
      <c r="C3" s="231">
        <f>+SMMLV!E7</f>
        <v>1423500</v>
      </c>
      <c r="D3" s="232"/>
      <c r="E3" s="233" t="s">
        <v>1351</v>
      </c>
      <c r="F3" s="233"/>
      <c r="G3" s="233"/>
      <c r="H3" s="233"/>
      <c r="I3" s="233"/>
    </row>
    <row r="4" spans="1:10" s="229" customFormat="1" ht="13.8">
      <c r="B4" s="230" t="s">
        <v>1352</v>
      </c>
      <c r="C4" s="234">
        <f>C3/235</f>
        <v>6057.4468085106382</v>
      </c>
      <c r="F4" s="235"/>
    </row>
    <row r="5" spans="1:10" s="229" customFormat="1" ht="13.8">
      <c r="C5" s="236"/>
      <c r="E5" s="391" t="s">
        <v>1353</v>
      </c>
      <c r="F5" s="391"/>
      <c r="G5" s="391"/>
      <c r="H5" s="391"/>
      <c r="I5" s="391"/>
      <c r="J5" s="391"/>
    </row>
    <row r="6" spans="1:10" s="229" customFormat="1" ht="40.5" customHeight="1">
      <c r="B6" s="237" t="s">
        <v>1354</v>
      </c>
      <c r="C6" s="238"/>
      <c r="E6" s="392" t="s">
        <v>1355</v>
      </c>
      <c r="F6" s="392"/>
      <c r="G6" s="392"/>
      <c r="H6" s="392"/>
      <c r="I6" s="392"/>
      <c r="J6" s="392"/>
    </row>
    <row r="7" spans="1:10" s="229" customFormat="1" ht="15" thickBot="1">
      <c r="B7" s="239"/>
      <c r="C7" s="239"/>
      <c r="D7" s="239"/>
      <c r="E7" s="239"/>
      <c r="F7" s="272" t="str">
        <f>+SMMLV!I5</f>
        <v>Hasta 14 jul 2025</v>
      </c>
      <c r="G7" s="239"/>
      <c r="H7" s="239"/>
      <c r="I7" s="239"/>
    </row>
    <row r="8" spans="1:10" s="240" customFormat="1" ht="22.8">
      <c r="E8" s="241" t="s">
        <v>1356</v>
      </c>
      <c r="F8" s="242" t="s">
        <v>1357</v>
      </c>
      <c r="G8" s="242" t="s">
        <v>1358</v>
      </c>
      <c r="H8" s="242" t="s">
        <v>1359</v>
      </c>
      <c r="I8" s="242" t="s">
        <v>1360</v>
      </c>
      <c r="J8" s="243" t="s">
        <v>1361</v>
      </c>
    </row>
    <row r="9" spans="1:10" s="244" customFormat="1">
      <c r="E9" s="245">
        <v>0.25</v>
      </c>
      <c r="F9" s="246" t="s">
        <v>1362</v>
      </c>
      <c r="G9" s="247">
        <f>C4*0.25+C4</f>
        <v>7571.8085106382978</v>
      </c>
      <c r="H9" s="248">
        <v>15</v>
      </c>
      <c r="I9" s="249">
        <f t="shared" ref="I9:I15" si="0">G9*H9</f>
        <v>113577.12765957447</v>
      </c>
      <c r="J9" s="250"/>
    </row>
    <row r="10" spans="1:10" s="244" customFormat="1">
      <c r="E10" s="245">
        <v>0.35</v>
      </c>
      <c r="F10" s="246" t="s">
        <v>1363</v>
      </c>
      <c r="G10" s="247">
        <f>C4*0.35+C4</f>
        <v>8177.5531914893618</v>
      </c>
      <c r="H10" s="251">
        <v>1</v>
      </c>
      <c r="I10" s="252">
        <f t="shared" si="0"/>
        <v>8177.5531914893618</v>
      </c>
      <c r="J10" s="253"/>
    </row>
    <row r="11" spans="1:10" s="244" customFormat="1">
      <c r="E11" s="245">
        <v>0.75</v>
      </c>
      <c r="F11" s="246" t="s">
        <v>1364</v>
      </c>
      <c r="G11" s="247">
        <f>C4*0.75+C4</f>
        <v>10600.531914893618</v>
      </c>
      <c r="H11" s="248"/>
      <c r="I11" s="249">
        <f t="shared" si="0"/>
        <v>0</v>
      </c>
      <c r="J11" s="250"/>
    </row>
    <row r="12" spans="1:10" s="244" customFormat="1">
      <c r="E12" s="245">
        <v>0.75</v>
      </c>
      <c r="F12" s="254" t="s">
        <v>1365</v>
      </c>
      <c r="G12" s="255">
        <f>C4*0.75+C4</f>
        <v>10600.531914893618</v>
      </c>
      <c r="H12" s="251"/>
      <c r="I12" s="252">
        <f t="shared" si="0"/>
        <v>0</v>
      </c>
      <c r="J12" s="253"/>
    </row>
    <row r="13" spans="1:10" s="244" customFormat="1">
      <c r="E13" s="245">
        <v>1</v>
      </c>
      <c r="F13" s="246" t="s">
        <v>1366</v>
      </c>
      <c r="G13" s="247">
        <f>C4*1+C4</f>
        <v>12114.893617021276</v>
      </c>
      <c r="H13" s="248"/>
      <c r="I13" s="249">
        <f t="shared" si="0"/>
        <v>0</v>
      </c>
      <c r="J13" s="256"/>
    </row>
    <row r="14" spans="1:10" s="244" customFormat="1">
      <c r="E14" s="245">
        <v>1.1000000000000001</v>
      </c>
      <c r="F14" s="254" t="s">
        <v>1367</v>
      </c>
      <c r="G14" s="255">
        <f>C4*1.1+C4</f>
        <v>12720.638297872341</v>
      </c>
      <c r="H14" s="251"/>
      <c r="I14" s="252">
        <f t="shared" si="0"/>
        <v>0</v>
      </c>
      <c r="J14" s="253"/>
    </row>
    <row r="15" spans="1:10" s="244" customFormat="1" ht="15" thickBot="1">
      <c r="E15" s="257">
        <v>1.5</v>
      </c>
      <c r="F15" s="258" t="s">
        <v>1368</v>
      </c>
      <c r="G15" s="259">
        <f>C4*1.5+C4</f>
        <v>15143.617021276596</v>
      </c>
      <c r="H15" s="260"/>
      <c r="I15" s="261">
        <f t="shared" si="0"/>
        <v>0</v>
      </c>
      <c r="J15" s="262"/>
    </row>
    <row r="16" spans="1:10" s="244" customFormat="1" ht="13.8">
      <c r="I16" s="263">
        <f>SUM(I9:I15)</f>
        <v>121754.68085106384</v>
      </c>
    </row>
    <row r="17" spans="1:10" s="244" customFormat="1" ht="13.8">
      <c r="A17" s="264"/>
      <c r="B17" s="265"/>
      <c r="C17" s="236"/>
      <c r="D17" s="265"/>
      <c r="E17" s="265"/>
      <c r="F17" s="265"/>
      <c r="G17" s="265"/>
      <c r="H17" s="265"/>
      <c r="I17" s="265"/>
      <c r="J17" s="265"/>
    </row>
    <row r="18" spans="1:10" s="244" customFormat="1" ht="13.8">
      <c r="A18" s="264"/>
      <c r="B18" s="265"/>
      <c r="C18" s="266"/>
      <c r="D18" s="265"/>
      <c r="E18" s="265"/>
      <c r="F18" s="267"/>
      <c r="G18" s="265"/>
      <c r="H18" s="265"/>
      <c r="I18" s="265"/>
      <c r="J18" s="265"/>
    </row>
    <row r="19" spans="1:10" s="244" customFormat="1" ht="13.8">
      <c r="A19" s="391" t="s">
        <v>1369</v>
      </c>
      <c r="B19" s="391"/>
      <c r="C19" s="391"/>
      <c r="D19" s="391"/>
      <c r="E19" s="391"/>
      <c r="F19" s="391"/>
      <c r="G19" s="265"/>
      <c r="H19" s="265"/>
      <c r="I19" s="265"/>
      <c r="J19" s="265"/>
    </row>
    <row r="20" spans="1:10" s="229" customFormat="1">
      <c r="A20" s="265"/>
      <c r="B20" s="393" t="s">
        <v>1349</v>
      </c>
      <c r="C20" s="393"/>
    </row>
    <row r="21" spans="1:10" s="229" customFormat="1">
      <c r="A21" s="265"/>
      <c r="B21" s="230" t="s">
        <v>1350</v>
      </c>
      <c r="C21" s="231">
        <v>10000000</v>
      </c>
      <c r="D21" s="232"/>
      <c r="E21" s="233" t="s">
        <v>1370</v>
      </c>
      <c r="F21" s="232"/>
    </row>
    <row r="22" spans="1:10" s="229" customFormat="1" ht="13.8">
      <c r="A22" s="265"/>
      <c r="B22" s="230" t="s">
        <v>1352</v>
      </c>
      <c r="C22" s="234">
        <f>C21/230</f>
        <v>43478.260869565216</v>
      </c>
      <c r="F22" s="235"/>
    </row>
    <row r="23" spans="1:10" s="229" customFormat="1" ht="13.8">
      <c r="A23" s="265"/>
      <c r="C23" s="236"/>
    </row>
    <row r="24" spans="1:10" s="229" customFormat="1" ht="13.8">
      <c r="A24" s="265"/>
      <c r="C24" s="266"/>
      <c r="E24" s="392" t="s">
        <v>1371</v>
      </c>
      <c r="F24" s="392"/>
      <c r="G24" s="392"/>
      <c r="H24" s="392"/>
      <c r="I24" s="392"/>
      <c r="J24" s="392"/>
    </row>
    <row r="25" spans="1:10" s="229" customFormat="1" ht="15" thickBot="1">
      <c r="A25" s="265"/>
      <c r="B25" s="239"/>
      <c r="C25" s="239"/>
      <c r="D25" s="239"/>
      <c r="E25" s="239"/>
      <c r="F25" s="272" t="str">
        <f>+SMMLV!I11</f>
        <v>15 jul 2025  14 jul 2026</v>
      </c>
      <c r="G25" s="239"/>
      <c r="H25" s="239"/>
      <c r="I25" s="239"/>
    </row>
    <row r="26" spans="1:10" s="229" customFormat="1" ht="22.8">
      <c r="A26" s="265"/>
      <c r="B26" s="240"/>
      <c r="C26" s="240"/>
      <c r="D26" s="240"/>
      <c r="E26" s="241" t="s">
        <v>1356</v>
      </c>
      <c r="F26" s="242" t="s">
        <v>1357</v>
      </c>
      <c r="G26" s="242" t="s">
        <v>1358</v>
      </c>
      <c r="H26" s="242" t="s">
        <v>1359</v>
      </c>
      <c r="I26" s="242" t="s">
        <v>1360</v>
      </c>
      <c r="J26" s="243" t="s">
        <v>1361</v>
      </c>
    </row>
    <row r="27" spans="1:10" s="229" customFormat="1">
      <c r="A27" s="265"/>
      <c r="B27" s="244"/>
      <c r="C27" s="244"/>
      <c r="D27" s="244"/>
      <c r="E27" s="245">
        <v>0.25</v>
      </c>
      <c r="F27" s="246" t="s">
        <v>1362</v>
      </c>
      <c r="G27" s="247">
        <f>C22*0.25+C22</f>
        <v>54347.82608695652</v>
      </c>
      <c r="H27" s="248">
        <v>50</v>
      </c>
      <c r="I27" s="249">
        <f t="shared" ref="I27:I33" si="1">G27*H27</f>
        <v>2717391.3043478262</v>
      </c>
      <c r="J27" s="250"/>
    </row>
    <row r="28" spans="1:10" s="229" customFormat="1">
      <c r="A28" s="265"/>
      <c r="B28" s="244"/>
      <c r="C28" s="244"/>
      <c r="D28" s="244"/>
      <c r="E28" s="245">
        <v>0.35</v>
      </c>
      <c r="F28" s="246" t="s">
        <v>1363</v>
      </c>
      <c r="G28" s="247">
        <f>C22*0.35+C22</f>
        <v>58695.65217391304</v>
      </c>
      <c r="H28" s="251"/>
      <c r="I28" s="252">
        <f t="shared" si="1"/>
        <v>0</v>
      </c>
      <c r="J28" s="253"/>
    </row>
    <row r="29" spans="1:10" s="229" customFormat="1">
      <c r="A29" s="265"/>
      <c r="B29" s="244"/>
      <c r="C29" s="244"/>
      <c r="D29" s="244"/>
      <c r="E29" s="245">
        <v>0.75</v>
      </c>
      <c r="F29" s="246" t="s">
        <v>1364</v>
      </c>
      <c r="G29" s="247">
        <f>C22*0.75+C22</f>
        <v>76086.956521739135</v>
      </c>
      <c r="H29" s="248"/>
      <c r="I29" s="249">
        <f t="shared" si="1"/>
        <v>0</v>
      </c>
      <c r="J29" s="250"/>
    </row>
    <row r="30" spans="1:10" s="229" customFormat="1">
      <c r="A30" s="265"/>
      <c r="B30" s="244"/>
      <c r="C30" s="244"/>
      <c r="D30" s="244"/>
      <c r="E30" s="245">
        <v>0.75</v>
      </c>
      <c r="F30" s="254" t="s">
        <v>1365</v>
      </c>
      <c r="G30" s="255">
        <f>C22*0.75+C22</f>
        <v>76086.956521739135</v>
      </c>
      <c r="H30" s="251"/>
      <c r="I30" s="252">
        <f t="shared" si="1"/>
        <v>0</v>
      </c>
      <c r="J30" s="253"/>
    </row>
    <row r="31" spans="1:10" s="229" customFormat="1">
      <c r="A31" s="265"/>
      <c r="B31" s="244"/>
      <c r="C31" s="244"/>
      <c r="D31" s="244"/>
      <c r="E31" s="245">
        <v>1</v>
      </c>
      <c r="F31" s="246" t="s">
        <v>1366</v>
      </c>
      <c r="G31" s="247">
        <f>C22*1+C22</f>
        <v>86956.521739130432</v>
      </c>
      <c r="H31" s="248"/>
      <c r="I31" s="249">
        <f t="shared" si="1"/>
        <v>0</v>
      </c>
      <c r="J31" s="256"/>
    </row>
    <row r="32" spans="1:10" s="229" customFormat="1">
      <c r="A32" s="265"/>
      <c r="B32" s="244"/>
      <c r="C32" s="244"/>
      <c r="D32" s="244"/>
      <c r="E32" s="245">
        <v>1.1000000000000001</v>
      </c>
      <c r="F32" s="254" t="s">
        <v>1367</v>
      </c>
      <c r="G32" s="255">
        <f>C22*1.1+C22</f>
        <v>91304.34782608696</v>
      </c>
      <c r="H32" s="251"/>
      <c r="I32" s="252">
        <f t="shared" si="1"/>
        <v>0</v>
      </c>
      <c r="J32" s="253"/>
    </row>
    <row r="33" spans="1:10" s="229" customFormat="1" ht="15" thickBot="1">
      <c r="A33" s="265"/>
      <c r="B33" s="244"/>
      <c r="C33" s="244"/>
      <c r="D33" s="244"/>
      <c r="E33" s="257">
        <v>1.5</v>
      </c>
      <c r="F33" s="258" t="s">
        <v>1368</v>
      </c>
      <c r="G33" s="259">
        <f>C22*1.5+C22</f>
        <v>108695.65217391304</v>
      </c>
      <c r="H33" s="260"/>
      <c r="I33" s="261">
        <f t="shared" si="1"/>
        <v>0</v>
      </c>
      <c r="J33" s="262"/>
    </row>
    <row r="34" spans="1:10" s="229" customFormat="1">
      <c r="A34" s="265"/>
      <c r="B34" s="394"/>
      <c r="C34" s="268"/>
      <c r="D34" s="268"/>
      <c r="E34" s="268"/>
      <c r="F34" s="268"/>
      <c r="G34" s="265"/>
      <c r="H34" s="265"/>
      <c r="I34" s="265"/>
      <c r="J34" s="265"/>
    </row>
    <row r="35" spans="1:10" s="229" customFormat="1">
      <c r="A35" s="265"/>
      <c r="B35" s="394"/>
      <c r="C35" s="268"/>
      <c r="D35" s="268"/>
      <c r="E35" s="268"/>
      <c r="F35" s="268"/>
      <c r="G35" s="265"/>
      <c r="H35" s="265"/>
      <c r="I35" s="265"/>
      <c r="J35" s="265"/>
    </row>
    <row r="36" spans="1:10" s="229" customFormat="1" ht="13.8">
      <c r="A36" s="391" t="s">
        <v>1372</v>
      </c>
      <c r="B36" s="391"/>
      <c r="C36" s="391"/>
      <c r="D36" s="391"/>
      <c r="E36" s="391"/>
      <c r="F36" s="391"/>
      <c r="G36" s="265"/>
      <c r="H36" s="265"/>
      <c r="I36" s="265"/>
      <c r="J36" s="265"/>
    </row>
    <row r="37" spans="1:10" s="229" customFormat="1">
      <c r="A37" s="265"/>
      <c r="B37" s="393" t="s">
        <v>1349</v>
      </c>
      <c r="C37" s="393"/>
    </row>
    <row r="38" spans="1:10" s="229" customFormat="1" ht="13.8">
      <c r="A38" s="265"/>
      <c r="B38" s="230" t="s">
        <v>1350</v>
      </c>
      <c r="C38" s="231"/>
      <c r="D38" s="232"/>
      <c r="F38" s="232"/>
    </row>
    <row r="39" spans="1:10" s="229" customFormat="1" ht="13.8">
      <c r="A39" s="265"/>
      <c r="B39" s="230" t="s">
        <v>1352</v>
      </c>
      <c r="C39" s="234">
        <f>C38/220</f>
        <v>0</v>
      </c>
      <c r="F39" s="235"/>
    </row>
    <row r="40" spans="1:10" s="229" customFormat="1" ht="13.8">
      <c r="A40" s="265"/>
      <c r="C40" s="236"/>
    </row>
    <row r="41" spans="1:10" s="229" customFormat="1" ht="30" customHeight="1">
      <c r="A41" s="265"/>
      <c r="C41" s="266"/>
      <c r="E41" s="392" t="s">
        <v>1373</v>
      </c>
      <c r="F41" s="392"/>
      <c r="G41" s="392"/>
      <c r="H41" s="392"/>
      <c r="I41" s="392"/>
      <c r="J41" s="392"/>
    </row>
    <row r="42" spans="1:10" s="229" customFormat="1" ht="15" customHeight="1" thickBot="1">
      <c r="A42" s="265"/>
      <c r="B42" s="239"/>
      <c r="C42" s="239"/>
      <c r="D42" s="239"/>
      <c r="E42" s="239"/>
      <c r="F42" s="272" t="s">
        <v>1378</v>
      </c>
      <c r="G42" s="239"/>
      <c r="H42" s="239"/>
      <c r="I42" s="239"/>
    </row>
    <row r="43" spans="1:10" s="229" customFormat="1" ht="22.8">
      <c r="A43" s="265"/>
      <c r="B43" s="240"/>
      <c r="C43" s="240"/>
      <c r="D43" s="240"/>
      <c r="E43" s="241" t="s">
        <v>1356</v>
      </c>
      <c r="F43" s="242" t="s">
        <v>1357</v>
      </c>
      <c r="G43" s="242" t="s">
        <v>1358</v>
      </c>
      <c r="H43" s="242" t="s">
        <v>1359</v>
      </c>
      <c r="I43" s="242" t="s">
        <v>1360</v>
      </c>
      <c r="J43" s="243" t="s">
        <v>1361</v>
      </c>
    </row>
    <row r="44" spans="1:10" s="229" customFormat="1">
      <c r="A44" s="265"/>
      <c r="B44" s="244"/>
      <c r="C44" s="244"/>
      <c r="D44" s="244"/>
      <c r="E44" s="245">
        <v>0.25</v>
      </c>
      <c r="F44" s="246" t="s">
        <v>1362</v>
      </c>
      <c r="G44" s="247">
        <f>C39*0.25+C39</f>
        <v>0</v>
      </c>
      <c r="H44" s="248"/>
      <c r="I44" s="249">
        <f t="shared" ref="I44:I50" si="2">G44*H44</f>
        <v>0</v>
      </c>
      <c r="J44" s="250"/>
    </row>
    <row r="45" spans="1:10" s="229" customFormat="1">
      <c r="A45" s="265"/>
      <c r="B45" s="244"/>
      <c r="C45" s="244"/>
      <c r="D45" s="244"/>
      <c r="E45" s="245">
        <v>0.35</v>
      </c>
      <c r="F45" s="246" t="s">
        <v>1363</v>
      </c>
      <c r="G45" s="247">
        <f>C39*0.35+C39</f>
        <v>0</v>
      </c>
      <c r="H45" s="251"/>
      <c r="I45" s="252">
        <f t="shared" si="2"/>
        <v>0</v>
      </c>
      <c r="J45" s="253"/>
    </row>
    <row r="46" spans="1:10" s="229" customFormat="1">
      <c r="A46" s="265"/>
      <c r="B46" s="244"/>
      <c r="C46" s="244"/>
      <c r="D46" s="244"/>
      <c r="E46" s="245">
        <v>0.75</v>
      </c>
      <c r="F46" s="246" t="s">
        <v>1364</v>
      </c>
      <c r="G46" s="247">
        <f>C39*0.75+C39</f>
        <v>0</v>
      </c>
      <c r="H46" s="248"/>
      <c r="I46" s="249">
        <f t="shared" si="2"/>
        <v>0</v>
      </c>
      <c r="J46" s="250"/>
    </row>
    <row r="47" spans="1:10" s="229" customFormat="1">
      <c r="A47" s="265"/>
      <c r="B47" s="244"/>
      <c r="C47" s="244"/>
      <c r="D47" s="244"/>
      <c r="E47" s="245">
        <v>0.75</v>
      </c>
      <c r="F47" s="254" t="s">
        <v>1365</v>
      </c>
      <c r="G47" s="255">
        <f>C39*0.75+C39</f>
        <v>0</v>
      </c>
      <c r="H47" s="251"/>
      <c r="I47" s="252">
        <f t="shared" si="2"/>
        <v>0</v>
      </c>
      <c r="J47" s="253"/>
    </row>
    <row r="48" spans="1:10" s="229" customFormat="1">
      <c r="A48" s="265"/>
      <c r="B48" s="244"/>
      <c r="C48" s="244"/>
      <c r="D48" s="244"/>
      <c r="E48" s="245">
        <v>1</v>
      </c>
      <c r="F48" s="246" t="s">
        <v>1366</v>
      </c>
      <c r="G48" s="247">
        <f>C39*1+C39</f>
        <v>0</v>
      </c>
      <c r="H48" s="248"/>
      <c r="I48" s="249">
        <f t="shared" si="2"/>
        <v>0</v>
      </c>
      <c r="J48" s="256"/>
    </row>
    <row r="49" spans="1:10" s="229" customFormat="1">
      <c r="A49" s="265"/>
      <c r="B49" s="244"/>
      <c r="C49" s="244"/>
      <c r="D49" s="244"/>
      <c r="E49" s="245">
        <v>1.1000000000000001</v>
      </c>
      <c r="F49" s="254" t="s">
        <v>1367</v>
      </c>
      <c r="G49" s="255">
        <f>C39*1.1+C39</f>
        <v>0</v>
      </c>
      <c r="H49" s="251"/>
      <c r="I49" s="252">
        <f t="shared" si="2"/>
        <v>0</v>
      </c>
      <c r="J49" s="253"/>
    </row>
    <row r="50" spans="1:10" s="229" customFormat="1" ht="15" thickBot="1">
      <c r="A50" s="265"/>
      <c r="B50" s="244"/>
      <c r="C50" s="244"/>
      <c r="D50" s="244"/>
      <c r="E50" s="257">
        <v>1.5</v>
      </c>
      <c r="F50" s="258" t="s">
        <v>1368</v>
      </c>
      <c r="G50" s="259">
        <f>C39*1.5+C39</f>
        <v>0</v>
      </c>
      <c r="H50" s="260"/>
      <c r="I50" s="261">
        <f t="shared" si="2"/>
        <v>0</v>
      </c>
      <c r="J50" s="262"/>
    </row>
    <row r="51" spans="1:10" s="229" customFormat="1" ht="13.8">
      <c r="A51" s="265"/>
      <c r="B51" s="265"/>
      <c r="C51" s="265"/>
      <c r="D51" s="265"/>
      <c r="E51" s="265"/>
      <c r="F51" s="265"/>
      <c r="G51" s="265"/>
      <c r="H51" s="265"/>
      <c r="I51" s="265"/>
      <c r="J51" s="265"/>
    </row>
    <row r="52" spans="1:10" s="229" customFormat="1" ht="13.8">
      <c r="A52" s="265"/>
      <c r="B52" s="265"/>
      <c r="C52" s="265"/>
      <c r="D52" s="265"/>
      <c r="E52" s="265"/>
      <c r="F52" s="265"/>
      <c r="G52" s="265"/>
      <c r="H52" s="265"/>
      <c r="I52" s="265"/>
      <c r="J52" s="265"/>
    </row>
    <row r="53" spans="1:10" s="229" customFormat="1" ht="13.8">
      <c r="A53" s="265"/>
      <c r="B53" s="265"/>
      <c r="C53" s="265"/>
      <c r="D53" s="265"/>
      <c r="E53" s="265"/>
      <c r="F53" s="265"/>
      <c r="G53" s="265"/>
      <c r="H53" s="265"/>
      <c r="I53" s="265"/>
      <c r="J53" s="265"/>
    </row>
    <row r="54" spans="1:10" s="229" customFormat="1" ht="13.8">
      <c r="A54" s="391" t="s">
        <v>1374</v>
      </c>
      <c r="B54" s="391"/>
      <c r="C54" s="391"/>
      <c r="D54" s="391"/>
      <c r="E54" s="391"/>
      <c r="F54" s="391"/>
      <c r="G54" s="265"/>
      <c r="H54" s="265"/>
      <c r="I54" s="265"/>
      <c r="J54" s="265"/>
    </row>
    <row r="55" spans="1:10" s="229" customFormat="1">
      <c r="A55" s="265"/>
      <c r="B55" s="393" t="s">
        <v>1349</v>
      </c>
      <c r="C55" s="393"/>
    </row>
    <row r="56" spans="1:10" s="229" customFormat="1" ht="13.8">
      <c r="A56" s="265"/>
      <c r="B56" s="230" t="s">
        <v>1350</v>
      </c>
      <c r="C56" s="231"/>
      <c r="D56" s="232"/>
      <c r="F56" s="232"/>
    </row>
    <row r="57" spans="1:10" s="229" customFormat="1" ht="13.8">
      <c r="A57" s="265"/>
      <c r="B57" s="230" t="s">
        <v>1352</v>
      </c>
      <c r="C57" s="234">
        <f>C56/210</f>
        <v>0</v>
      </c>
      <c r="F57" s="235"/>
    </row>
    <row r="58" spans="1:10" s="229" customFormat="1" ht="13.8">
      <c r="A58" s="265"/>
      <c r="C58" s="236"/>
    </row>
    <row r="59" spans="1:10" s="229" customFormat="1" ht="30" customHeight="1">
      <c r="A59" s="265"/>
      <c r="C59" s="266"/>
      <c r="E59" s="392" t="s">
        <v>1375</v>
      </c>
      <c r="F59" s="392"/>
      <c r="G59" s="392"/>
      <c r="H59" s="392"/>
      <c r="I59" s="392"/>
      <c r="J59" s="392"/>
    </row>
    <row r="60" spans="1:10" s="229" customFormat="1" ht="15" thickBot="1">
      <c r="A60" s="265"/>
      <c r="B60" s="239"/>
      <c r="C60" s="239"/>
      <c r="D60" s="239"/>
      <c r="E60" s="239"/>
      <c r="F60" s="272" t="s">
        <v>1377</v>
      </c>
      <c r="G60" s="239"/>
      <c r="H60" s="239"/>
      <c r="I60" s="239"/>
    </row>
    <row r="61" spans="1:10" s="229" customFormat="1" ht="22.8">
      <c r="A61" s="265"/>
      <c r="B61" s="240"/>
      <c r="C61" s="240"/>
      <c r="D61" s="240"/>
      <c r="E61" s="241" t="s">
        <v>1356</v>
      </c>
      <c r="F61" s="242" t="s">
        <v>1357</v>
      </c>
      <c r="G61" s="242" t="s">
        <v>1358</v>
      </c>
      <c r="H61" s="242" t="s">
        <v>1359</v>
      </c>
      <c r="I61" s="242" t="s">
        <v>1360</v>
      </c>
      <c r="J61" s="243" t="s">
        <v>1361</v>
      </c>
    </row>
    <row r="62" spans="1:10" s="229" customFormat="1">
      <c r="A62" s="265"/>
      <c r="B62" s="244"/>
      <c r="C62" s="244"/>
      <c r="D62" s="244"/>
      <c r="E62" s="245">
        <v>0.25</v>
      </c>
      <c r="F62" s="246" t="s">
        <v>1362</v>
      </c>
      <c r="G62" s="247">
        <f>C57*0.25+C57</f>
        <v>0</v>
      </c>
      <c r="H62" s="248"/>
      <c r="I62" s="249">
        <f t="shared" ref="I62:I68" si="3">G62*H62</f>
        <v>0</v>
      </c>
      <c r="J62" s="250"/>
    </row>
    <row r="63" spans="1:10" s="229" customFormat="1">
      <c r="A63" s="265"/>
      <c r="B63" s="244"/>
      <c r="C63" s="244"/>
      <c r="D63" s="244"/>
      <c r="E63" s="245">
        <v>0.35</v>
      </c>
      <c r="F63" s="246" t="s">
        <v>1363</v>
      </c>
      <c r="G63" s="247">
        <f>C57*0.35+C57</f>
        <v>0</v>
      </c>
      <c r="H63" s="251"/>
      <c r="I63" s="252">
        <f t="shared" si="3"/>
        <v>0</v>
      </c>
      <c r="J63" s="253"/>
    </row>
    <row r="64" spans="1:10" s="229" customFormat="1">
      <c r="A64" s="265"/>
      <c r="B64" s="244"/>
      <c r="C64" s="244"/>
      <c r="D64" s="244"/>
      <c r="E64" s="245">
        <v>0.75</v>
      </c>
      <c r="F64" s="246" t="s">
        <v>1364</v>
      </c>
      <c r="G64" s="247">
        <f>C57*0.75+C57</f>
        <v>0</v>
      </c>
      <c r="H64" s="248"/>
      <c r="I64" s="249">
        <f t="shared" si="3"/>
        <v>0</v>
      </c>
      <c r="J64" s="250"/>
    </row>
    <row r="65" spans="1:10" s="229" customFormat="1">
      <c r="A65" s="265"/>
      <c r="B65" s="244"/>
      <c r="C65" s="244"/>
      <c r="D65" s="244"/>
      <c r="E65" s="245">
        <v>0.75</v>
      </c>
      <c r="F65" s="254" t="s">
        <v>1365</v>
      </c>
      <c r="G65" s="255">
        <f>C57*0.75+C57</f>
        <v>0</v>
      </c>
      <c r="H65" s="251"/>
      <c r="I65" s="252">
        <f t="shared" si="3"/>
        <v>0</v>
      </c>
      <c r="J65" s="253"/>
    </row>
    <row r="66" spans="1:10" s="229" customFormat="1">
      <c r="A66" s="265"/>
      <c r="B66" s="244"/>
      <c r="C66" s="244"/>
      <c r="D66" s="244"/>
      <c r="E66" s="245">
        <v>1</v>
      </c>
      <c r="F66" s="246" t="s">
        <v>1366</v>
      </c>
      <c r="G66" s="247">
        <f>C57*1+C57</f>
        <v>0</v>
      </c>
      <c r="H66" s="248"/>
      <c r="I66" s="249">
        <f t="shared" si="3"/>
        <v>0</v>
      </c>
      <c r="J66" s="256"/>
    </row>
    <row r="67" spans="1:10" s="229" customFormat="1">
      <c r="A67" s="265"/>
      <c r="B67" s="244"/>
      <c r="C67" s="244"/>
      <c r="D67" s="244"/>
      <c r="E67" s="245">
        <v>1.1000000000000001</v>
      </c>
      <c r="F67" s="254" t="s">
        <v>1367</v>
      </c>
      <c r="G67" s="255">
        <f>C57*1.1+C57</f>
        <v>0</v>
      </c>
      <c r="H67" s="251"/>
      <c r="I67" s="252">
        <f t="shared" si="3"/>
        <v>0</v>
      </c>
      <c r="J67" s="253"/>
    </row>
    <row r="68" spans="1:10" s="229" customFormat="1" ht="15" thickBot="1">
      <c r="A68" s="265"/>
      <c r="B68" s="244"/>
      <c r="C68" s="244"/>
      <c r="D68" s="244"/>
      <c r="E68" s="257">
        <v>1.5</v>
      </c>
      <c r="F68" s="258" t="s">
        <v>1368</v>
      </c>
      <c r="G68" s="259">
        <f>C57*1.5+C57</f>
        <v>0</v>
      </c>
      <c r="H68" s="260"/>
      <c r="I68" s="261">
        <f t="shared" si="3"/>
        <v>0</v>
      </c>
      <c r="J68" s="262"/>
    </row>
    <row r="69" spans="1:10" s="229" customFormat="1" ht="13.8">
      <c r="A69" s="265"/>
      <c r="B69" s="265"/>
      <c r="C69" s="265"/>
      <c r="D69" s="265"/>
      <c r="E69" s="265"/>
      <c r="F69" s="265"/>
      <c r="G69" s="265"/>
      <c r="H69" s="265"/>
      <c r="I69" s="265"/>
      <c r="J69" s="265"/>
    </row>
    <row r="70" spans="1:10" s="229" customFormat="1" ht="13.8">
      <c r="A70" s="265"/>
      <c r="B70" s="265"/>
      <c r="C70" s="265"/>
      <c r="D70" s="265"/>
      <c r="E70" s="265"/>
      <c r="F70" s="265"/>
      <c r="G70" s="265"/>
      <c r="H70" s="265"/>
      <c r="I70" s="265"/>
      <c r="J70" s="265"/>
    </row>
    <row r="71" spans="1:10" s="229" customFormat="1" ht="13.8">
      <c r="A71" s="265"/>
      <c r="B71" s="265"/>
      <c r="C71" s="265"/>
      <c r="D71" s="265"/>
      <c r="E71" s="265"/>
      <c r="F71" s="265"/>
      <c r="G71" s="265"/>
      <c r="H71" s="265"/>
      <c r="I71" s="265"/>
      <c r="J71" s="265"/>
    </row>
    <row r="72" spans="1:10" s="229" customFormat="1" ht="13.8">
      <c r="A72" s="265"/>
      <c r="B72" s="265"/>
      <c r="C72" s="265"/>
      <c r="D72" s="265"/>
      <c r="E72" s="265"/>
      <c r="F72" s="265"/>
      <c r="G72" s="265"/>
      <c r="H72" s="265"/>
      <c r="I72" s="265"/>
      <c r="J72" s="265"/>
    </row>
    <row r="73" spans="1:10" s="229" customFormat="1" ht="13.8">
      <c r="A73" s="265"/>
      <c r="B73" s="265"/>
      <c r="C73" s="265"/>
      <c r="D73" s="265"/>
      <c r="E73" s="265"/>
      <c r="F73" s="265"/>
      <c r="G73" s="265"/>
      <c r="H73" s="265"/>
      <c r="I73" s="265"/>
      <c r="J73" s="265"/>
    </row>
    <row r="74" spans="1:10" s="229" customFormat="1" ht="13.8">
      <c r="A74" s="265"/>
      <c r="B74" s="265"/>
      <c r="C74" s="265"/>
      <c r="D74" s="265"/>
      <c r="E74" s="265"/>
      <c r="F74" s="265"/>
      <c r="G74" s="265"/>
      <c r="H74" s="265"/>
      <c r="I74" s="265"/>
      <c r="J74" s="265"/>
    </row>
    <row r="75" spans="1:10" s="229" customFormat="1" ht="13.8">
      <c r="A75" s="265"/>
      <c r="B75" s="265"/>
      <c r="C75" s="265"/>
      <c r="D75" s="265"/>
      <c r="E75" s="265"/>
      <c r="F75" s="265"/>
      <c r="G75" s="265"/>
      <c r="H75" s="265"/>
      <c r="I75" s="265"/>
      <c r="J75" s="265"/>
    </row>
    <row r="76" spans="1:10" s="229" customFormat="1" ht="13.8"/>
    <row r="77" spans="1:10" s="229" customFormat="1" ht="13.8"/>
    <row r="78" spans="1:10" s="229" customFormat="1" ht="13.8"/>
    <row r="79" spans="1:10" s="229" customFormat="1" ht="13.8"/>
    <row r="80" spans="1:10" s="229" customFormat="1" ht="13.8"/>
    <row r="81" s="229" customFormat="1" ht="13.8"/>
  </sheetData>
  <sheetProtection sheet="1" formatCells="0" insertColumns="0" insertRows="0"/>
  <protectedRanges>
    <protectedRange sqref="J9:J15 J27:J33 J44:J50 J62:J68" name="Rango3"/>
    <protectedRange sqref="H9:H15 H27:H33 H44:H50 H62:H68" name="Rango1"/>
    <protectedRange sqref="C3 C17 C21 C38 C56" name="Rango2"/>
  </protectedRanges>
  <mergeCells count="13">
    <mergeCell ref="B55:C55"/>
    <mergeCell ref="E59:J59"/>
    <mergeCell ref="E24:J24"/>
    <mergeCell ref="B34:B35"/>
    <mergeCell ref="A36:F36"/>
    <mergeCell ref="B37:C37"/>
    <mergeCell ref="E41:J41"/>
    <mergeCell ref="A54:F54"/>
    <mergeCell ref="B2:C2"/>
    <mergeCell ref="E5:J5"/>
    <mergeCell ref="E6:J6"/>
    <mergeCell ref="A19:F19"/>
    <mergeCell ref="B20:C20"/>
  </mergeCells>
  <hyperlinks>
    <hyperlink ref="B2:C2" r:id="rId1" display="UNIFICACIÓN DE CRITERIO" xr:uid="{82A8EE18-7AF4-461D-A658-87C80BD3E265}"/>
    <hyperlink ref="B20:C20" r:id="rId2" display="UNIFICACIÓN DE CRITERIO" xr:uid="{3021B321-833F-44AA-8D94-9D5A7DB15793}"/>
    <hyperlink ref="B37:C37" r:id="rId3" display="UNIFICACIÓN DE CRITERIO" xr:uid="{91C81706-FD2C-4CDB-9E87-32D7F72638BA}"/>
    <hyperlink ref="B55:C55" r:id="rId4" display="UNIFICACIÓN DE CRITERIO" xr:uid="{E9FB6090-9738-4B2B-A9C1-6946BFB4AC4C}"/>
    <hyperlink ref="B6:C6" r:id="rId5" display="CONSULTA AQUÍ LA LEY 2101" xr:uid="{FC5CFB0C-D19C-462B-AF9E-47E36B0EF0FE}"/>
  </hyperlinks>
  <pageMargins left="0.7" right="0.7" top="0.75" bottom="0.75" header="0.3" footer="0.3"/>
  <pageSetup orientation="portrait" horizontalDpi="300" verticalDpi="300" r:id="rId6"/>
  <drawing r:id="rId7"/>
  <legacy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E97C-7E9E-4D90-8388-C6D9359F0806}">
  <sheetPr codeName="Hoja2"/>
  <dimension ref="A1:E1109"/>
  <sheetViews>
    <sheetView showGridLines="0" showRowColHeaders="0" workbookViewId="0">
      <pane ySplit="1" topLeftCell="A2" activePane="bottomLeft" state="frozen"/>
      <selection pane="bottomLeft"/>
    </sheetView>
  </sheetViews>
  <sheetFormatPr baseColWidth="10" defaultColWidth="8.88671875" defaultRowHeight="13.2"/>
  <cols>
    <col min="1" max="2" width="10.88671875" style="19" customWidth="1"/>
    <col min="3" max="3" width="11.109375" style="19" customWidth="1"/>
    <col min="4" max="4" width="79.5546875" style="43" customWidth="1"/>
    <col min="5" max="5" width="15.77734375" style="44" customWidth="1"/>
    <col min="6" max="16384" width="8.88671875" style="19"/>
  </cols>
  <sheetData>
    <row r="1" spans="1:5" ht="39.6">
      <c r="A1" s="17" t="s">
        <v>47</v>
      </c>
      <c r="B1" s="18" t="s">
        <v>48</v>
      </c>
      <c r="C1" s="17" t="s">
        <v>49</v>
      </c>
      <c r="D1" s="17" t="s">
        <v>50</v>
      </c>
    </row>
    <row r="2" spans="1:5">
      <c r="A2" s="20">
        <v>2</v>
      </c>
      <c r="B2" s="21">
        <v>161</v>
      </c>
      <c r="C2" s="22">
        <v>1</v>
      </c>
      <c r="D2" s="23" t="s">
        <v>51</v>
      </c>
      <c r="E2" s="19"/>
    </row>
    <row r="3" spans="1:5" ht="26.4">
      <c r="A3" s="20">
        <v>1</v>
      </c>
      <c r="B3" s="20">
        <v>1312</v>
      </c>
      <c r="C3" s="22">
        <v>1</v>
      </c>
      <c r="D3" s="23" t="s">
        <v>52</v>
      </c>
      <c r="E3" s="19"/>
    </row>
    <row r="4" spans="1:5" ht="39.6">
      <c r="A4" s="24">
        <v>1</v>
      </c>
      <c r="B4" s="24">
        <v>1312</v>
      </c>
      <c r="C4" s="25">
        <v>2</v>
      </c>
      <c r="D4" s="26" t="s">
        <v>53</v>
      </c>
      <c r="E4" s="19"/>
    </row>
    <row r="5" spans="1:5" ht="26.4">
      <c r="A5" s="20">
        <v>1</v>
      </c>
      <c r="B5" s="20">
        <v>1393</v>
      </c>
      <c r="C5" s="22">
        <v>1</v>
      </c>
      <c r="D5" s="23" t="s">
        <v>54</v>
      </c>
      <c r="E5" s="19"/>
    </row>
    <row r="6" spans="1:5" ht="39.6">
      <c r="A6" s="24">
        <v>1</v>
      </c>
      <c r="B6" s="24">
        <v>1410</v>
      </c>
      <c r="C6" s="25">
        <v>1</v>
      </c>
      <c r="D6" s="23" t="s">
        <v>55</v>
      </c>
      <c r="E6" s="19"/>
    </row>
    <row r="7" spans="1:5" ht="66">
      <c r="A7" s="24">
        <v>1</v>
      </c>
      <c r="B7" s="24">
        <v>4541</v>
      </c>
      <c r="C7" s="25">
        <v>1</v>
      </c>
      <c r="D7" s="26" t="s">
        <v>56</v>
      </c>
      <c r="E7" s="19"/>
    </row>
    <row r="8" spans="1:5" ht="39.6">
      <c r="A8" s="24">
        <v>1</v>
      </c>
      <c r="B8" s="24">
        <v>4542</v>
      </c>
      <c r="C8" s="25">
        <v>1</v>
      </c>
      <c r="D8" s="23" t="s">
        <v>57</v>
      </c>
      <c r="E8" s="19"/>
    </row>
    <row r="9" spans="1:5" ht="66">
      <c r="A9" s="24">
        <v>1</v>
      </c>
      <c r="B9" s="24">
        <v>4732</v>
      </c>
      <c r="C9" s="25">
        <v>1</v>
      </c>
      <c r="D9" s="26" t="s">
        <v>58</v>
      </c>
      <c r="E9" s="19"/>
    </row>
    <row r="10" spans="1:5" ht="39.6">
      <c r="A10" s="24">
        <v>1</v>
      </c>
      <c r="B10" s="24">
        <v>4610</v>
      </c>
      <c r="C10" s="25">
        <v>1</v>
      </c>
      <c r="D10" s="26" t="s">
        <v>59</v>
      </c>
      <c r="E10" s="19"/>
    </row>
    <row r="11" spans="1:5" ht="39.6">
      <c r="A11" s="24">
        <v>1</v>
      </c>
      <c r="B11" s="24">
        <v>4620</v>
      </c>
      <c r="C11" s="25">
        <v>1</v>
      </c>
      <c r="D11" s="26" t="s">
        <v>60</v>
      </c>
      <c r="E11" s="19"/>
    </row>
    <row r="12" spans="1:5" ht="92.4">
      <c r="A12" s="27">
        <v>1</v>
      </c>
      <c r="B12" s="27">
        <v>4610</v>
      </c>
      <c r="C12" s="28">
        <v>2</v>
      </c>
      <c r="D12" s="29" t="s">
        <v>61</v>
      </c>
      <c r="E12" s="19"/>
    </row>
    <row r="13" spans="1:5" ht="52.8">
      <c r="A13" s="24">
        <v>1</v>
      </c>
      <c r="B13" s="24">
        <v>4620</v>
      </c>
      <c r="C13" s="30">
        <v>1</v>
      </c>
      <c r="D13" s="26" t="s">
        <v>62</v>
      </c>
      <c r="E13" s="19"/>
    </row>
    <row r="14" spans="1:5" ht="26.4">
      <c r="A14" s="20">
        <v>1</v>
      </c>
      <c r="B14" s="20">
        <v>4620</v>
      </c>
      <c r="C14" s="31">
        <v>2</v>
      </c>
      <c r="D14" s="23" t="s">
        <v>63</v>
      </c>
      <c r="E14" s="19"/>
    </row>
    <row r="15" spans="1:5" ht="52.8">
      <c r="A15" s="24">
        <v>1</v>
      </c>
      <c r="B15" s="24">
        <v>4620</v>
      </c>
      <c r="C15" s="30">
        <v>3</v>
      </c>
      <c r="D15" s="23" t="s">
        <v>64</v>
      </c>
      <c r="E15" s="19"/>
    </row>
    <row r="16" spans="1:5" ht="52.8">
      <c r="A16" s="24">
        <v>1</v>
      </c>
      <c r="B16" s="24">
        <v>4631</v>
      </c>
      <c r="C16" s="30">
        <v>1</v>
      </c>
      <c r="D16" s="23" t="s">
        <v>65</v>
      </c>
      <c r="E16" s="19"/>
    </row>
    <row r="17" spans="1:4" s="19" customFormat="1" ht="26.4">
      <c r="A17" s="20">
        <v>1</v>
      </c>
      <c r="B17" s="20">
        <v>4631</v>
      </c>
      <c r="C17" s="31">
        <v>2</v>
      </c>
      <c r="D17" s="23" t="s">
        <v>66</v>
      </c>
    </row>
    <row r="18" spans="1:4" s="19" customFormat="1" ht="52.8">
      <c r="A18" s="24">
        <v>1</v>
      </c>
      <c r="B18" s="24">
        <v>4620</v>
      </c>
      <c r="C18" s="30">
        <v>1</v>
      </c>
      <c r="D18" s="26" t="s">
        <v>62</v>
      </c>
    </row>
    <row r="19" spans="1:4" s="19" customFormat="1" ht="118.8">
      <c r="A19" s="24">
        <v>1</v>
      </c>
      <c r="B19" s="24">
        <v>4641</v>
      </c>
      <c r="C19" s="30">
        <v>1</v>
      </c>
      <c r="D19" s="26" t="s">
        <v>67</v>
      </c>
    </row>
    <row r="20" spans="1:4" s="19" customFormat="1" ht="66">
      <c r="A20" s="24">
        <v>1</v>
      </c>
      <c r="B20" s="24">
        <v>4642</v>
      </c>
      <c r="C20" s="30">
        <v>1</v>
      </c>
      <c r="D20" s="26" t="s">
        <v>68</v>
      </c>
    </row>
    <row r="21" spans="1:4" s="19" customFormat="1" ht="26.4">
      <c r="A21" s="20">
        <v>1</v>
      </c>
      <c r="B21" s="20">
        <v>4643</v>
      </c>
      <c r="C21" s="31">
        <v>1</v>
      </c>
      <c r="D21" s="23" t="s">
        <v>69</v>
      </c>
    </row>
    <row r="22" spans="1:4" s="19" customFormat="1" ht="92.4">
      <c r="A22" s="27">
        <v>1</v>
      </c>
      <c r="B22" s="27">
        <v>4644</v>
      </c>
      <c r="C22" s="28">
        <v>1</v>
      </c>
      <c r="D22" s="29" t="s">
        <v>70</v>
      </c>
    </row>
    <row r="23" spans="1:4" s="19" customFormat="1" ht="66">
      <c r="A23" s="24">
        <v>1</v>
      </c>
      <c r="B23" s="24">
        <v>4644</v>
      </c>
      <c r="C23" s="30">
        <v>2</v>
      </c>
      <c r="D23" s="26" t="s">
        <v>71</v>
      </c>
    </row>
    <row r="24" spans="1:4" s="19" customFormat="1" ht="52.8">
      <c r="A24" s="24">
        <v>1</v>
      </c>
      <c r="B24" s="24">
        <v>4645</v>
      </c>
      <c r="C24" s="30">
        <v>1</v>
      </c>
      <c r="D24" s="26" t="s">
        <v>72</v>
      </c>
    </row>
    <row r="25" spans="1:4" s="19" customFormat="1" ht="52.8">
      <c r="A25" s="24">
        <v>1</v>
      </c>
      <c r="B25" s="24">
        <v>4645</v>
      </c>
      <c r="C25" s="30">
        <v>2</v>
      </c>
      <c r="D25" s="23" t="s">
        <v>73</v>
      </c>
    </row>
    <row r="26" spans="1:4" s="19" customFormat="1" ht="105.6">
      <c r="A26" s="24">
        <v>1</v>
      </c>
      <c r="B26" s="24">
        <v>4649</v>
      </c>
      <c r="C26" s="30">
        <v>1</v>
      </c>
      <c r="D26" s="26" t="s">
        <v>74</v>
      </c>
    </row>
    <row r="27" spans="1:4" s="19" customFormat="1">
      <c r="A27" s="20">
        <v>1</v>
      </c>
      <c r="B27" s="20">
        <v>4651</v>
      </c>
      <c r="C27" s="31">
        <v>1</v>
      </c>
      <c r="D27" s="23" t="s">
        <v>75</v>
      </c>
    </row>
    <row r="28" spans="1:4" s="19" customFormat="1" ht="66">
      <c r="A28" s="24">
        <v>1</v>
      </c>
      <c r="B28" s="24">
        <v>4659</v>
      </c>
      <c r="C28" s="30">
        <v>1</v>
      </c>
      <c r="D28" s="26" t="s">
        <v>76</v>
      </c>
    </row>
    <row r="29" spans="1:4" s="19" customFormat="1" ht="39.6">
      <c r="A29" s="24">
        <v>1</v>
      </c>
      <c r="B29" s="24">
        <v>4661</v>
      </c>
      <c r="C29" s="30">
        <v>1</v>
      </c>
      <c r="D29" s="26" t="s">
        <v>77</v>
      </c>
    </row>
    <row r="30" spans="1:4" s="19" customFormat="1" ht="52.8">
      <c r="A30" s="24">
        <v>1</v>
      </c>
      <c r="B30" s="24">
        <v>4663</v>
      </c>
      <c r="C30" s="30">
        <v>1</v>
      </c>
      <c r="D30" s="26" t="s">
        <v>78</v>
      </c>
    </row>
    <row r="31" spans="1:4" s="19" customFormat="1" ht="79.2">
      <c r="A31" s="27">
        <v>1</v>
      </c>
      <c r="B31" s="27">
        <v>4664</v>
      </c>
      <c r="C31" s="28">
        <v>1</v>
      </c>
      <c r="D31" s="29" t="s">
        <v>79</v>
      </c>
    </row>
    <row r="32" spans="1:4" s="19" customFormat="1" ht="39.6">
      <c r="A32" s="24">
        <v>1</v>
      </c>
      <c r="B32" s="24">
        <v>4669</v>
      </c>
      <c r="C32" s="30">
        <v>1</v>
      </c>
      <c r="D32" s="26" t="s">
        <v>80</v>
      </c>
    </row>
    <row r="33" spans="1:4" s="19" customFormat="1" ht="26.4">
      <c r="A33" s="20">
        <v>1</v>
      </c>
      <c r="B33" s="20">
        <v>4690</v>
      </c>
      <c r="C33" s="31">
        <v>1</v>
      </c>
      <c r="D33" s="23" t="s">
        <v>81</v>
      </c>
    </row>
    <row r="34" spans="1:4" s="19" customFormat="1" ht="52.8">
      <c r="A34" s="24">
        <v>1</v>
      </c>
      <c r="B34" s="24">
        <v>4711</v>
      </c>
      <c r="C34" s="30">
        <v>1</v>
      </c>
      <c r="D34" s="23" t="s">
        <v>82</v>
      </c>
    </row>
    <row r="35" spans="1:4" s="19" customFormat="1" ht="39.6">
      <c r="A35" s="24">
        <v>1</v>
      </c>
      <c r="B35" s="24">
        <v>4711</v>
      </c>
      <c r="C35" s="30">
        <v>2</v>
      </c>
      <c r="D35" s="23" t="s">
        <v>83</v>
      </c>
    </row>
    <row r="36" spans="1:4" s="19" customFormat="1" ht="79.2">
      <c r="A36" s="24">
        <v>1</v>
      </c>
      <c r="B36" s="24">
        <v>4719</v>
      </c>
      <c r="C36" s="30">
        <v>1</v>
      </c>
      <c r="D36" s="26" t="s">
        <v>84</v>
      </c>
    </row>
    <row r="37" spans="1:4" s="19" customFormat="1" ht="52.8">
      <c r="A37" s="24">
        <v>1</v>
      </c>
      <c r="B37" s="24">
        <v>4722</v>
      </c>
      <c r="C37" s="30">
        <v>1</v>
      </c>
      <c r="D37" s="26" t="s">
        <v>85</v>
      </c>
    </row>
    <row r="38" spans="1:4" s="19" customFormat="1" ht="52.8">
      <c r="A38" s="24">
        <v>1</v>
      </c>
      <c r="B38" s="24">
        <v>4723</v>
      </c>
      <c r="C38" s="30">
        <v>1</v>
      </c>
      <c r="D38" s="26" t="s">
        <v>86</v>
      </c>
    </row>
    <row r="39" spans="1:4" s="19" customFormat="1" ht="66">
      <c r="A39" s="24">
        <v>1</v>
      </c>
      <c r="B39" s="24">
        <v>4724</v>
      </c>
      <c r="C39" s="30">
        <v>1</v>
      </c>
      <c r="D39" s="26" t="s">
        <v>87</v>
      </c>
    </row>
    <row r="40" spans="1:4" s="19" customFormat="1" ht="52.8">
      <c r="A40" s="24">
        <v>1</v>
      </c>
      <c r="B40" s="24">
        <v>4724</v>
      </c>
      <c r="C40" s="30">
        <v>2</v>
      </c>
      <c r="D40" s="26" t="s">
        <v>88</v>
      </c>
    </row>
    <row r="41" spans="1:4" s="19" customFormat="1" ht="66">
      <c r="A41" s="27">
        <v>1</v>
      </c>
      <c r="B41" s="27">
        <v>4729</v>
      </c>
      <c r="C41" s="28">
        <v>1</v>
      </c>
      <c r="D41" s="29" t="s">
        <v>89</v>
      </c>
    </row>
    <row r="42" spans="1:4" s="19" customFormat="1" ht="39.6">
      <c r="A42" s="24">
        <v>1</v>
      </c>
      <c r="B42" s="24">
        <v>4729</v>
      </c>
      <c r="C42" s="30">
        <v>2</v>
      </c>
      <c r="D42" s="26" t="s">
        <v>90</v>
      </c>
    </row>
    <row r="43" spans="1:4" s="19" customFormat="1" ht="52.8">
      <c r="A43" s="24">
        <v>1</v>
      </c>
      <c r="B43" s="24">
        <v>4732</v>
      </c>
      <c r="C43" s="30">
        <v>1</v>
      </c>
      <c r="D43" s="26" t="s">
        <v>91</v>
      </c>
    </row>
    <row r="44" spans="1:4" s="19" customFormat="1" ht="66">
      <c r="A44" s="24">
        <v>1</v>
      </c>
      <c r="B44" s="24">
        <v>4741</v>
      </c>
      <c r="C44" s="30">
        <v>1</v>
      </c>
      <c r="D44" s="23" t="s">
        <v>92</v>
      </c>
    </row>
    <row r="45" spans="1:4" s="19" customFormat="1" ht="66">
      <c r="A45" s="24">
        <v>1</v>
      </c>
      <c r="B45" s="24">
        <v>4742</v>
      </c>
      <c r="C45" s="30">
        <v>1</v>
      </c>
      <c r="D45" s="26" t="s">
        <v>93</v>
      </c>
    </row>
    <row r="46" spans="1:4" s="19" customFormat="1" ht="66">
      <c r="A46" s="24">
        <v>1</v>
      </c>
      <c r="B46" s="24">
        <v>4751</v>
      </c>
      <c r="C46" s="30">
        <v>1</v>
      </c>
      <c r="D46" s="26" t="s">
        <v>94</v>
      </c>
    </row>
    <row r="47" spans="1:4" s="19" customFormat="1" ht="52.8">
      <c r="A47" s="24">
        <v>1</v>
      </c>
      <c r="B47" s="24">
        <v>4752</v>
      </c>
      <c r="C47" s="30">
        <v>1</v>
      </c>
      <c r="D47" s="26" t="s">
        <v>95</v>
      </c>
    </row>
    <row r="48" spans="1:4" s="19" customFormat="1" ht="39.6">
      <c r="A48" s="24">
        <v>1</v>
      </c>
      <c r="B48" s="24">
        <v>4752</v>
      </c>
      <c r="C48" s="30">
        <v>2</v>
      </c>
      <c r="D48" s="23" t="s">
        <v>96</v>
      </c>
    </row>
    <row r="49" spans="1:4" s="19" customFormat="1" ht="39.6">
      <c r="A49" s="24">
        <v>1</v>
      </c>
      <c r="B49" s="24">
        <v>4753</v>
      </c>
      <c r="C49" s="30">
        <v>1</v>
      </c>
      <c r="D49" s="23" t="s">
        <v>97</v>
      </c>
    </row>
    <row r="50" spans="1:4" s="19" customFormat="1" ht="66">
      <c r="A50" s="24">
        <v>1</v>
      </c>
      <c r="B50" s="24">
        <v>4754</v>
      </c>
      <c r="C50" s="30">
        <v>1</v>
      </c>
      <c r="D50" s="26" t="s">
        <v>98</v>
      </c>
    </row>
    <row r="51" spans="1:4" s="19" customFormat="1" ht="79.2">
      <c r="A51" s="27">
        <v>1</v>
      </c>
      <c r="B51" s="27">
        <v>4755</v>
      </c>
      <c r="C51" s="28">
        <v>1</v>
      </c>
      <c r="D51" s="29" t="s">
        <v>99</v>
      </c>
    </row>
    <row r="52" spans="1:4" s="19" customFormat="1" ht="105.6">
      <c r="A52" s="24">
        <v>1</v>
      </c>
      <c r="B52" s="24">
        <v>4759</v>
      </c>
      <c r="C52" s="30">
        <v>1</v>
      </c>
      <c r="D52" s="26" t="s">
        <v>100</v>
      </c>
    </row>
    <row r="53" spans="1:4" s="19" customFormat="1" ht="52.8">
      <c r="A53" s="24">
        <v>1</v>
      </c>
      <c r="B53" s="24">
        <v>4759</v>
      </c>
      <c r="C53" s="30">
        <v>2</v>
      </c>
      <c r="D53" s="26" t="s">
        <v>101</v>
      </c>
    </row>
    <row r="54" spans="1:4" s="19" customFormat="1" ht="52.8">
      <c r="A54" s="24">
        <v>1</v>
      </c>
      <c r="B54" s="24">
        <v>4761</v>
      </c>
      <c r="C54" s="30">
        <v>1</v>
      </c>
      <c r="D54" s="23" t="s">
        <v>102</v>
      </c>
    </row>
    <row r="55" spans="1:4" s="19" customFormat="1" ht="52.8">
      <c r="A55" s="24">
        <v>1</v>
      </c>
      <c r="B55" s="24">
        <v>4762</v>
      </c>
      <c r="C55" s="30">
        <v>1</v>
      </c>
      <c r="D55" s="26" t="s">
        <v>103</v>
      </c>
    </row>
    <row r="56" spans="1:4" s="19" customFormat="1" ht="66">
      <c r="A56" s="24">
        <v>1</v>
      </c>
      <c r="B56" s="24">
        <v>4769</v>
      </c>
      <c r="C56" s="30">
        <v>1</v>
      </c>
      <c r="D56" s="26" t="s">
        <v>104</v>
      </c>
    </row>
    <row r="57" spans="1:4" s="19" customFormat="1" ht="52.8">
      <c r="A57" s="24">
        <v>1</v>
      </c>
      <c r="B57" s="24">
        <v>4771</v>
      </c>
      <c r="C57" s="30">
        <v>1</v>
      </c>
      <c r="D57" s="26" t="s">
        <v>105</v>
      </c>
    </row>
    <row r="58" spans="1:4" s="19" customFormat="1" ht="52.8">
      <c r="A58" s="24">
        <v>1</v>
      </c>
      <c r="B58" s="24">
        <v>4772</v>
      </c>
      <c r="C58" s="30">
        <v>1</v>
      </c>
      <c r="D58" s="26" t="s">
        <v>106</v>
      </c>
    </row>
    <row r="59" spans="1:4" s="19" customFormat="1" ht="66">
      <c r="A59" s="24">
        <v>1</v>
      </c>
      <c r="B59" s="24">
        <v>4773</v>
      </c>
      <c r="C59" s="30">
        <v>1</v>
      </c>
      <c r="D59" s="26" t="s">
        <v>107</v>
      </c>
    </row>
    <row r="60" spans="1:4" s="19" customFormat="1" ht="52.8">
      <c r="A60" s="27">
        <v>1</v>
      </c>
      <c r="B60" s="27">
        <v>4774</v>
      </c>
      <c r="C60" s="28">
        <v>1</v>
      </c>
      <c r="D60" s="29" t="s">
        <v>108</v>
      </c>
    </row>
    <row r="61" spans="1:4" s="19" customFormat="1" ht="39.6">
      <c r="A61" s="24">
        <v>1</v>
      </c>
      <c r="B61" s="24">
        <v>4774</v>
      </c>
      <c r="C61" s="30">
        <v>2</v>
      </c>
      <c r="D61" s="26" t="s">
        <v>109</v>
      </c>
    </row>
    <row r="62" spans="1:4" s="19" customFormat="1" ht="52.8">
      <c r="A62" s="24">
        <v>1</v>
      </c>
      <c r="B62" s="24">
        <v>4775</v>
      </c>
      <c r="C62" s="30">
        <v>1</v>
      </c>
      <c r="D62" s="26" t="s">
        <v>110</v>
      </c>
    </row>
    <row r="63" spans="1:4" s="19" customFormat="1" ht="26.4">
      <c r="A63" s="24">
        <v>1</v>
      </c>
      <c r="B63" s="24">
        <v>4781</v>
      </c>
      <c r="C63" s="30">
        <v>1</v>
      </c>
      <c r="D63" s="23" t="s">
        <v>111</v>
      </c>
    </row>
    <row r="64" spans="1:4" s="19" customFormat="1" ht="39.6">
      <c r="A64" s="24">
        <v>1</v>
      </c>
      <c r="B64" s="24">
        <v>4782</v>
      </c>
      <c r="C64" s="30">
        <v>1</v>
      </c>
      <c r="D64" s="23" t="s">
        <v>112</v>
      </c>
    </row>
    <row r="65" spans="1:4" s="19" customFormat="1" ht="52.8">
      <c r="A65" s="24">
        <v>1</v>
      </c>
      <c r="B65" s="24">
        <v>4789</v>
      </c>
      <c r="C65" s="30">
        <v>1</v>
      </c>
      <c r="D65" s="26" t="s">
        <v>113</v>
      </c>
    </row>
    <row r="66" spans="1:4" s="19" customFormat="1" ht="26.4">
      <c r="A66" s="20">
        <v>1</v>
      </c>
      <c r="B66" s="20">
        <v>4791</v>
      </c>
      <c r="C66" s="31">
        <v>1</v>
      </c>
      <c r="D66" s="23" t="s">
        <v>114</v>
      </c>
    </row>
    <row r="67" spans="1:4" s="19" customFormat="1" ht="39.6">
      <c r="A67" s="24">
        <v>1</v>
      </c>
      <c r="B67" s="24">
        <v>4792</v>
      </c>
      <c r="C67" s="30">
        <v>1</v>
      </c>
      <c r="D67" s="26" t="s">
        <v>115</v>
      </c>
    </row>
    <row r="68" spans="1:4" s="19" customFormat="1" ht="92.4">
      <c r="A68" s="24">
        <v>1</v>
      </c>
      <c r="B68" s="24">
        <v>4799</v>
      </c>
      <c r="C68" s="30">
        <v>1</v>
      </c>
      <c r="D68" s="26" t="s">
        <v>116</v>
      </c>
    </row>
    <row r="69" spans="1:4" s="19" customFormat="1" ht="66">
      <c r="A69" s="24">
        <v>1</v>
      </c>
      <c r="B69" s="24">
        <v>5613</v>
      </c>
      <c r="C69" s="30">
        <v>1</v>
      </c>
      <c r="D69" s="26" t="s">
        <v>117</v>
      </c>
    </row>
    <row r="70" spans="1:4" s="19" customFormat="1" ht="52.8">
      <c r="A70" s="24">
        <v>1</v>
      </c>
      <c r="B70" s="24">
        <v>5820</v>
      </c>
      <c r="C70" s="30">
        <v>1</v>
      </c>
      <c r="D70" s="26" t="s">
        <v>118</v>
      </c>
    </row>
    <row r="71" spans="1:4" s="19" customFormat="1" ht="66">
      <c r="A71" s="24">
        <v>1</v>
      </c>
      <c r="B71" s="24">
        <v>6201</v>
      </c>
      <c r="C71" s="30">
        <v>1</v>
      </c>
      <c r="D71" s="23" t="s">
        <v>119</v>
      </c>
    </row>
    <row r="72" spans="1:4" s="19" customFormat="1" ht="66">
      <c r="A72" s="27">
        <v>1</v>
      </c>
      <c r="B72" s="27">
        <v>6202</v>
      </c>
      <c r="C72" s="28">
        <v>1</v>
      </c>
      <c r="D72" s="29" t="s">
        <v>120</v>
      </c>
    </row>
    <row r="73" spans="1:4" s="19" customFormat="1" ht="92.4">
      <c r="A73" s="24">
        <v>1</v>
      </c>
      <c r="B73" s="24">
        <v>6202</v>
      </c>
      <c r="C73" s="30">
        <v>2</v>
      </c>
      <c r="D73" s="26" t="s">
        <v>121</v>
      </c>
    </row>
    <row r="74" spans="1:4" s="19" customFormat="1" ht="52.8">
      <c r="A74" s="24">
        <v>1</v>
      </c>
      <c r="B74" s="24">
        <v>6209</v>
      </c>
      <c r="C74" s="30">
        <v>1</v>
      </c>
      <c r="D74" s="26" t="s">
        <v>122</v>
      </c>
    </row>
    <row r="75" spans="1:4" s="19" customFormat="1" ht="66">
      <c r="A75" s="24">
        <v>1</v>
      </c>
      <c r="B75" s="24">
        <v>6311</v>
      </c>
      <c r="C75" s="30">
        <v>1</v>
      </c>
      <c r="D75" s="23" t="s">
        <v>123</v>
      </c>
    </row>
    <row r="76" spans="1:4" s="19" customFormat="1" ht="52.8">
      <c r="A76" s="24">
        <v>1</v>
      </c>
      <c r="B76" s="24">
        <v>6311</v>
      </c>
      <c r="C76" s="30">
        <v>2</v>
      </c>
      <c r="D76" s="26" t="s">
        <v>124</v>
      </c>
    </row>
    <row r="77" spans="1:4" s="19" customFormat="1" ht="66">
      <c r="A77" s="24">
        <v>1</v>
      </c>
      <c r="B77" s="24">
        <v>6312</v>
      </c>
      <c r="C77" s="30">
        <v>1</v>
      </c>
      <c r="D77" s="26" t="s">
        <v>125</v>
      </c>
    </row>
    <row r="78" spans="1:4" s="19" customFormat="1" ht="79.2">
      <c r="A78" s="24">
        <v>1</v>
      </c>
      <c r="B78" s="24">
        <v>6399</v>
      </c>
      <c r="C78" s="30">
        <v>1</v>
      </c>
      <c r="D78" s="26" t="s">
        <v>126</v>
      </c>
    </row>
    <row r="79" spans="1:4" s="19" customFormat="1" ht="118.8">
      <c r="A79" s="27">
        <v>1</v>
      </c>
      <c r="B79" s="27">
        <v>6411</v>
      </c>
      <c r="C79" s="28">
        <v>1</v>
      </c>
      <c r="D79" s="29" t="s">
        <v>127</v>
      </c>
    </row>
    <row r="80" spans="1:4" s="19" customFormat="1" ht="66">
      <c r="A80" s="24">
        <v>1</v>
      </c>
      <c r="B80" s="24">
        <v>6412</v>
      </c>
      <c r="C80" s="30">
        <v>1</v>
      </c>
      <c r="D80" s="26" t="s">
        <v>128</v>
      </c>
    </row>
    <row r="81" spans="1:4" s="19" customFormat="1" ht="26.4">
      <c r="A81" s="24">
        <v>1</v>
      </c>
      <c r="B81" s="24">
        <v>6421</v>
      </c>
      <c r="C81" s="30">
        <v>1</v>
      </c>
      <c r="D81" s="26" t="s">
        <v>129</v>
      </c>
    </row>
    <row r="82" spans="1:4" s="19" customFormat="1" ht="52.8">
      <c r="A82" s="24">
        <v>1</v>
      </c>
      <c r="B82" s="24">
        <v>6422</v>
      </c>
      <c r="C82" s="30">
        <v>1</v>
      </c>
      <c r="D82" s="23" t="s">
        <v>130</v>
      </c>
    </row>
    <row r="83" spans="1:4" s="19" customFormat="1" ht="66">
      <c r="A83" s="24">
        <v>1</v>
      </c>
      <c r="B83" s="24">
        <v>6423</v>
      </c>
      <c r="C83" s="30">
        <v>1</v>
      </c>
      <c r="D83" s="26" t="s">
        <v>131</v>
      </c>
    </row>
    <row r="84" spans="1:4" s="19" customFormat="1" ht="39.6">
      <c r="A84" s="24">
        <v>1</v>
      </c>
      <c r="B84" s="24">
        <v>6424</v>
      </c>
      <c r="C84" s="30">
        <v>1</v>
      </c>
      <c r="D84" s="23" t="s">
        <v>132</v>
      </c>
    </row>
    <row r="85" spans="1:4" s="19" customFormat="1" ht="66">
      <c r="A85" s="24">
        <v>1</v>
      </c>
      <c r="B85" s="24">
        <v>6431</v>
      </c>
      <c r="C85" s="30">
        <v>1</v>
      </c>
      <c r="D85" s="26" t="s">
        <v>133</v>
      </c>
    </row>
    <row r="86" spans="1:4" s="19" customFormat="1" ht="39.6">
      <c r="A86" s="24">
        <v>1</v>
      </c>
      <c r="B86" s="24">
        <v>6432</v>
      </c>
      <c r="C86" s="30">
        <v>1</v>
      </c>
      <c r="D86" s="26" t="s">
        <v>134</v>
      </c>
    </row>
    <row r="87" spans="1:4" s="19" customFormat="1" ht="39.6">
      <c r="A87" s="24">
        <v>1</v>
      </c>
      <c r="B87" s="24">
        <v>6491</v>
      </c>
      <c r="C87" s="30">
        <v>1</v>
      </c>
      <c r="D87" s="26" t="s">
        <v>135</v>
      </c>
    </row>
    <row r="88" spans="1:4" s="19" customFormat="1" ht="52.8">
      <c r="A88" s="24">
        <v>1</v>
      </c>
      <c r="B88" s="24">
        <v>6492</v>
      </c>
      <c r="C88" s="30">
        <v>1</v>
      </c>
      <c r="D88" s="23" t="s">
        <v>136</v>
      </c>
    </row>
    <row r="89" spans="1:4" s="19" customFormat="1" ht="26.4">
      <c r="A89" s="32">
        <v>1</v>
      </c>
      <c r="B89" s="32">
        <v>6493</v>
      </c>
      <c r="C89" s="33">
        <v>1</v>
      </c>
      <c r="D89" s="34" t="s">
        <v>137</v>
      </c>
    </row>
    <row r="90" spans="1:4" s="19" customFormat="1" ht="52.8">
      <c r="A90" s="24">
        <v>1</v>
      </c>
      <c r="B90" s="24">
        <v>6494</v>
      </c>
      <c r="C90" s="30">
        <v>1</v>
      </c>
      <c r="D90" s="26" t="s">
        <v>138</v>
      </c>
    </row>
    <row r="91" spans="1:4" s="19" customFormat="1" ht="52.8">
      <c r="A91" s="24">
        <v>1</v>
      </c>
      <c r="B91" s="24">
        <v>6495</v>
      </c>
      <c r="C91" s="30">
        <v>1</v>
      </c>
      <c r="D91" s="26" t="s">
        <v>139</v>
      </c>
    </row>
    <row r="92" spans="1:4" s="19" customFormat="1" ht="39.6">
      <c r="A92" s="24">
        <v>1</v>
      </c>
      <c r="B92" s="24">
        <v>6499</v>
      </c>
      <c r="C92" s="30">
        <v>1</v>
      </c>
      <c r="D92" s="23" t="s">
        <v>140</v>
      </c>
    </row>
    <row r="93" spans="1:4" s="19" customFormat="1" ht="52.8">
      <c r="A93" s="24">
        <v>1</v>
      </c>
      <c r="B93" s="24">
        <v>6499</v>
      </c>
      <c r="C93" s="30">
        <v>2</v>
      </c>
      <c r="D93" s="23" t="s">
        <v>141</v>
      </c>
    </row>
    <row r="94" spans="1:4" s="19" customFormat="1" ht="26.4">
      <c r="A94" s="24">
        <v>1</v>
      </c>
      <c r="B94" s="24">
        <v>6499</v>
      </c>
      <c r="C94" s="30">
        <v>3</v>
      </c>
      <c r="D94" s="23" t="s">
        <v>142</v>
      </c>
    </row>
    <row r="95" spans="1:4" s="19" customFormat="1" ht="26.4">
      <c r="A95" s="20">
        <v>1</v>
      </c>
      <c r="B95" s="20">
        <v>6499</v>
      </c>
      <c r="C95" s="31">
        <v>4</v>
      </c>
      <c r="D95" s="23" t="s">
        <v>143</v>
      </c>
    </row>
    <row r="96" spans="1:4" s="19" customFormat="1" ht="105.6">
      <c r="A96" s="24">
        <v>1</v>
      </c>
      <c r="B96" s="24">
        <v>6511</v>
      </c>
      <c r="C96" s="30">
        <v>1</v>
      </c>
      <c r="D96" s="26" t="s">
        <v>144</v>
      </c>
    </row>
    <row r="97" spans="1:4" s="19" customFormat="1" ht="26.4">
      <c r="A97" s="20">
        <v>1</v>
      </c>
      <c r="B97" s="20">
        <v>6512</v>
      </c>
      <c r="C97" s="31">
        <v>1</v>
      </c>
      <c r="D97" s="23" t="s">
        <v>145</v>
      </c>
    </row>
    <row r="98" spans="1:4" s="19" customFormat="1" ht="26.4">
      <c r="A98" s="24">
        <v>1</v>
      </c>
      <c r="B98" s="24">
        <v>6513</v>
      </c>
      <c r="C98" s="30">
        <v>1</v>
      </c>
      <c r="D98" s="23" t="s">
        <v>146</v>
      </c>
    </row>
    <row r="99" spans="1:4" s="19" customFormat="1" ht="39.6">
      <c r="A99" s="24">
        <v>1</v>
      </c>
      <c r="B99" s="24">
        <v>6514</v>
      </c>
      <c r="C99" s="30">
        <v>1</v>
      </c>
      <c r="D99" s="23" t="s">
        <v>147</v>
      </c>
    </row>
    <row r="100" spans="1:4" s="19" customFormat="1" ht="66">
      <c r="A100" s="24">
        <v>1</v>
      </c>
      <c r="B100" s="24">
        <v>6611</v>
      </c>
      <c r="C100" s="30">
        <v>1</v>
      </c>
      <c r="D100" s="26" t="s">
        <v>148</v>
      </c>
    </row>
    <row r="101" spans="1:4" s="19" customFormat="1" ht="66">
      <c r="A101" s="27">
        <v>1</v>
      </c>
      <c r="B101" s="27">
        <v>6611</v>
      </c>
      <c r="C101" s="28">
        <v>2</v>
      </c>
      <c r="D101" s="29" t="s">
        <v>149</v>
      </c>
    </row>
    <row r="102" spans="1:4" s="19" customFormat="1" ht="79.2">
      <c r="A102" s="24">
        <v>1</v>
      </c>
      <c r="B102" s="24">
        <v>6612</v>
      </c>
      <c r="C102" s="30">
        <v>1</v>
      </c>
      <c r="D102" s="26" t="s">
        <v>150</v>
      </c>
    </row>
    <row r="103" spans="1:4" s="19" customFormat="1" ht="39.6">
      <c r="A103" s="24">
        <v>1</v>
      </c>
      <c r="B103" s="24">
        <v>6613</v>
      </c>
      <c r="C103" s="30">
        <v>1</v>
      </c>
      <c r="D103" s="26" t="s">
        <v>151</v>
      </c>
    </row>
    <row r="104" spans="1:4" s="19" customFormat="1" ht="52.8">
      <c r="A104" s="24">
        <v>1</v>
      </c>
      <c r="B104" s="24">
        <v>6614</v>
      </c>
      <c r="C104" s="30">
        <v>1</v>
      </c>
      <c r="D104" s="23" t="s">
        <v>152</v>
      </c>
    </row>
    <row r="105" spans="1:4" s="19" customFormat="1" ht="52.8">
      <c r="A105" s="24">
        <v>1</v>
      </c>
      <c r="B105" s="24">
        <v>6615</v>
      </c>
      <c r="C105" s="30">
        <v>1</v>
      </c>
      <c r="D105" s="23" t="s">
        <v>153</v>
      </c>
    </row>
    <row r="106" spans="1:4" s="19" customFormat="1" ht="79.2">
      <c r="A106" s="24">
        <v>1</v>
      </c>
      <c r="B106" s="24">
        <v>6619</v>
      </c>
      <c r="C106" s="30">
        <v>1</v>
      </c>
      <c r="D106" s="26" t="s">
        <v>154</v>
      </c>
    </row>
    <row r="107" spans="1:4" s="19" customFormat="1" ht="52.8">
      <c r="A107" s="24">
        <v>1</v>
      </c>
      <c r="B107" s="24">
        <v>6630</v>
      </c>
      <c r="C107" s="30">
        <v>1</v>
      </c>
      <c r="D107" s="26" t="s">
        <v>155</v>
      </c>
    </row>
    <row r="108" spans="1:4" s="19" customFormat="1" ht="79.2">
      <c r="A108" s="24">
        <v>1</v>
      </c>
      <c r="B108" s="24">
        <v>6810</v>
      </c>
      <c r="C108" s="30">
        <v>1</v>
      </c>
      <c r="D108" s="26" t="s">
        <v>156</v>
      </c>
    </row>
    <row r="109" spans="1:4" s="19" customFormat="1" ht="79.2">
      <c r="A109" s="24">
        <v>1</v>
      </c>
      <c r="B109" s="24">
        <v>6820</v>
      </c>
      <c r="C109" s="30">
        <v>1</v>
      </c>
      <c r="D109" s="26" t="s">
        <v>157</v>
      </c>
    </row>
    <row r="110" spans="1:4" s="19" customFormat="1" ht="105.6">
      <c r="A110" s="27">
        <v>1</v>
      </c>
      <c r="B110" s="27">
        <v>6910</v>
      </c>
      <c r="C110" s="28">
        <v>1</v>
      </c>
      <c r="D110" s="29" t="s">
        <v>158</v>
      </c>
    </row>
    <row r="111" spans="1:4" s="19" customFormat="1" ht="79.2">
      <c r="A111" s="24">
        <v>1</v>
      </c>
      <c r="B111" s="24">
        <v>6920</v>
      </c>
      <c r="C111" s="30">
        <v>1</v>
      </c>
      <c r="D111" s="26" t="s">
        <v>159</v>
      </c>
    </row>
    <row r="112" spans="1:4" s="19" customFormat="1" ht="52.8">
      <c r="A112" s="24">
        <v>1</v>
      </c>
      <c r="B112" s="24">
        <v>7010</v>
      </c>
      <c r="C112" s="30">
        <v>1</v>
      </c>
      <c r="D112" s="26" t="s">
        <v>160</v>
      </c>
    </row>
    <row r="113" spans="1:4" s="19" customFormat="1" ht="145.19999999999999">
      <c r="A113" s="24">
        <v>1</v>
      </c>
      <c r="B113" s="24">
        <v>7020</v>
      </c>
      <c r="C113" s="30">
        <v>1</v>
      </c>
      <c r="D113" s="26" t="s">
        <v>161</v>
      </c>
    </row>
    <row r="114" spans="1:4" s="19" customFormat="1" ht="92.4">
      <c r="A114" s="24">
        <v>1</v>
      </c>
      <c r="B114" s="24">
        <v>7110</v>
      </c>
      <c r="C114" s="30">
        <v>1</v>
      </c>
      <c r="D114" s="26" t="s">
        <v>162</v>
      </c>
    </row>
    <row r="115" spans="1:4" s="19" customFormat="1" ht="39.6">
      <c r="A115" s="24">
        <v>1</v>
      </c>
      <c r="B115" s="24">
        <v>7210</v>
      </c>
      <c r="C115" s="30">
        <v>1</v>
      </c>
      <c r="D115" s="26" t="s">
        <v>163</v>
      </c>
    </row>
    <row r="116" spans="1:4" s="19" customFormat="1" ht="145.19999999999999">
      <c r="A116" s="27">
        <v>1</v>
      </c>
      <c r="B116" s="27">
        <v>7310</v>
      </c>
      <c r="C116" s="28">
        <v>1</v>
      </c>
      <c r="D116" s="29" t="s">
        <v>164</v>
      </c>
    </row>
    <row r="117" spans="1:4" s="19" customFormat="1" ht="79.2">
      <c r="A117" s="24">
        <v>1</v>
      </c>
      <c r="B117" s="24">
        <v>7320</v>
      </c>
      <c r="C117" s="30">
        <v>1</v>
      </c>
      <c r="D117" s="26" t="s">
        <v>165</v>
      </c>
    </row>
    <row r="118" spans="1:4" s="19" customFormat="1" ht="92.4">
      <c r="A118" s="24">
        <v>1</v>
      </c>
      <c r="B118" s="24">
        <v>7490</v>
      </c>
      <c r="C118" s="30">
        <v>1</v>
      </c>
      <c r="D118" s="26" t="s">
        <v>166</v>
      </c>
    </row>
    <row r="119" spans="1:4" s="19" customFormat="1" ht="26.4">
      <c r="A119" s="20">
        <v>1</v>
      </c>
      <c r="B119" s="20">
        <v>7722</v>
      </c>
      <c r="C119" s="31">
        <v>1</v>
      </c>
      <c r="D119" s="23" t="s">
        <v>167</v>
      </c>
    </row>
    <row r="120" spans="1:4" s="19" customFormat="1" ht="52.8">
      <c r="A120" s="24">
        <v>1</v>
      </c>
      <c r="B120" s="24">
        <v>7729</v>
      </c>
      <c r="C120" s="30">
        <v>1</v>
      </c>
      <c r="D120" s="23" t="s">
        <v>168</v>
      </c>
    </row>
    <row r="121" spans="1:4" s="19" customFormat="1" ht="26.4">
      <c r="A121" s="24">
        <v>1</v>
      </c>
      <c r="B121" s="24">
        <v>7729</v>
      </c>
      <c r="C121" s="30">
        <v>2</v>
      </c>
      <c r="D121" s="23" t="s">
        <v>169</v>
      </c>
    </row>
    <row r="122" spans="1:4" s="19" customFormat="1" ht="79.2">
      <c r="A122" s="24">
        <v>1</v>
      </c>
      <c r="B122" s="24">
        <v>7740</v>
      </c>
      <c r="C122" s="30">
        <v>1</v>
      </c>
      <c r="D122" s="26" t="s">
        <v>170</v>
      </c>
    </row>
    <row r="123" spans="1:4" s="19" customFormat="1" ht="52.8">
      <c r="A123" s="24">
        <v>1</v>
      </c>
      <c r="B123" s="24">
        <v>7810</v>
      </c>
      <c r="C123" s="30">
        <v>1</v>
      </c>
      <c r="D123" s="26" t="s">
        <v>171</v>
      </c>
    </row>
    <row r="124" spans="1:4" s="19" customFormat="1">
      <c r="A124" s="20">
        <v>1</v>
      </c>
      <c r="B124" s="20">
        <v>7810</v>
      </c>
      <c r="C124" s="31">
        <v>2</v>
      </c>
      <c r="D124" s="23" t="s">
        <v>172</v>
      </c>
    </row>
    <row r="125" spans="1:4" s="19" customFormat="1" ht="52.8">
      <c r="A125" s="27">
        <v>1</v>
      </c>
      <c r="B125" s="27">
        <v>7911</v>
      </c>
      <c r="C125" s="28">
        <v>1</v>
      </c>
      <c r="D125" s="29" t="s">
        <v>173</v>
      </c>
    </row>
    <row r="126" spans="1:4" s="19" customFormat="1" ht="66">
      <c r="A126" s="24">
        <v>1</v>
      </c>
      <c r="B126" s="24">
        <v>7912</v>
      </c>
      <c r="C126" s="30">
        <v>1</v>
      </c>
      <c r="D126" s="26" t="s">
        <v>174</v>
      </c>
    </row>
    <row r="127" spans="1:4" s="19" customFormat="1" ht="79.2">
      <c r="A127" s="24">
        <v>1</v>
      </c>
      <c r="B127" s="24">
        <v>7990</v>
      </c>
      <c r="C127" s="30">
        <v>1</v>
      </c>
      <c r="D127" s="26" t="s">
        <v>175</v>
      </c>
    </row>
    <row r="128" spans="1:4" s="19" customFormat="1" ht="52.8">
      <c r="A128" s="24">
        <v>1</v>
      </c>
      <c r="B128" s="24">
        <v>7990</v>
      </c>
      <c r="C128" s="30">
        <v>2</v>
      </c>
      <c r="D128" s="26" t="s">
        <v>176</v>
      </c>
    </row>
    <row r="129" spans="1:4" s="19" customFormat="1" ht="66">
      <c r="A129" s="24">
        <v>1</v>
      </c>
      <c r="B129" s="24">
        <v>8220</v>
      </c>
      <c r="C129" s="30">
        <v>1</v>
      </c>
      <c r="D129" s="23" t="s">
        <v>177</v>
      </c>
    </row>
    <row r="130" spans="1:4" s="19" customFormat="1" ht="52.8">
      <c r="A130" s="24">
        <v>1</v>
      </c>
      <c r="B130" s="24">
        <v>8230</v>
      </c>
      <c r="C130" s="30">
        <v>1</v>
      </c>
      <c r="D130" s="23" t="s">
        <v>178</v>
      </c>
    </row>
    <row r="131" spans="1:4" s="19" customFormat="1" ht="39.6">
      <c r="A131" s="24">
        <v>1</v>
      </c>
      <c r="B131" s="24">
        <v>8291</v>
      </c>
      <c r="C131" s="30">
        <v>1</v>
      </c>
      <c r="D131" s="23" t="s">
        <v>179</v>
      </c>
    </row>
    <row r="132" spans="1:4" s="19" customFormat="1" ht="92.4">
      <c r="A132" s="24">
        <v>1</v>
      </c>
      <c r="B132" s="24">
        <v>8299</v>
      </c>
      <c r="C132" s="30">
        <v>1</v>
      </c>
      <c r="D132" s="26" t="s">
        <v>180</v>
      </c>
    </row>
    <row r="133" spans="1:4" s="19" customFormat="1">
      <c r="A133" s="20">
        <v>1</v>
      </c>
      <c r="B133" s="20">
        <v>8299</v>
      </c>
      <c r="C133" s="31">
        <v>2</v>
      </c>
      <c r="D133" s="23" t="s">
        <v>181</v>
      </c>
    </row>
    <row r="134" spans="1:4" s="19" customFormat="1" ht="145.19999999999999">
      <c r="A134" s="27">
        <v>1</v>
      </c>
      <c r="B134" s="27">
        <v>8411</v>
      </c>
      <c r="C134" s="28">
        <v>1</v>
      </c>
      <c r="D134" s="29" t="s">
        <v>182</v>
      </c>
    </row>
    <row r="135" spans="1:4" s="19" customFormat="1" ht="39.6">
      <c r="A135" s="24">
        <v>1</v>
      </c>
      <c r="B135" s="24">
        <v>8412</v>
      </c>
      <c r="C135" s="30">
        <v>1</v>
      </c>
      <c r="D135" s="26" t="s">
        <v>183</v>
      </c>
    </row>
    <row r="136" spans="1:4" s="19" customFormat="1" ht="26.4">
      <c r="A136" s="20">
        <v>1</v>
      </c>
      <c r="B136" s="20">
        <v>8412</v>
      </c>
      <c r="C136" s="31">
        <v>2</v>
      </c>
      <c r="D136" s="23" t="s">
        <v>184</v>
      </c>
    </row>
    <row r="137" spans="1:4" s="19" customFormat="1" ht="92.4">
      <c r="A137" s="24">
        <v>1</v>
      </c>
      <c r="B137" s="24">
        <v>8412</v>
      </c>
      <c r="C137" s="30">
        <v>3</v>
      </c>
      <c r="D137" s="26" t="s">
        <v>185</v>
      </c>
    </row>
    <row r="138" spans="1:4" s="19" customFormat="1" ht="66">
      <c r="A138" s="24">
        <v>1</v>
      </c>
      <c r="B138" s="24">
        <v>8412</v>
      </c>
      <c r="C138" s="30">
        <v>4</v>
      </c>
      <c r="D138" s="26" t="s">
        <v>186</v>
      </c>
    </row>
    <row r="139" spans="1:4" s="19" customFormat="1" ht="118.8">
      <c r="A139" s="24">
        <v>1</v>
      </c>
      <c r="B139" s="24">
        <v>8412</v>
      </c>
      <c r="C139" s="30">
        <v>5</v>
      </c>
      <c r="D139" s="26" t="s">
        <v>187</v>
      </c>
    </row>
    <row r="140" spans="1:4" s="19" customFormat="1" ht="92.4">
      <c r="A140" s="24">
        <v>1</v>
      </c>
      <c r="B140" s="24">
        <v>8413</v>
      </c>
      <c r="C140" s="30">
        <v>1</v>
      </c>
      <c r="D140" s="26" t="s">
        <v>188</v>
      </c>
    </row>
    <row r="141" spans="1:4" s="19" customFormat="1" ht="92.4">
      <c r="A141" s="27">
        <v>1</v>
      </c>
      <c r="B141" s="27">
        <v>8414</v>
      </c>
      <c r="C141" s="28">
        <v>1</v>
      </c>
      <c r="D141" s="29" t="s">
        <v>189</v>
      </c>
    </row>
    <row r="142" spans="1:4" s="19" customFormat="1" ht="158.4">
      <c r="A142" s="24">
        <v>1</v>
      </c>
      <c r="B142" s="24">
        <v>8415</v>
      </c>
      <c r="C142" s="30">
        <v>1</v>
      </c>
      <c r="D142" s="26" t="s">
        <v>190</v>
      </c>
    </row>
    <row r="143" spans="1:4" s="19" customFormat="1" ht="118.8">
      <c r="A143" s="24">
        <v>1</v>
      </c>
      <c r="B143" s="24">
        <v>8421</v>
      </c>
      <c r="C143" s="30">
        <v>1</v>
      </c>
      <c r="D143" s="26" t="s">
        <v>191</v>
      </c>
    </row>
    <row r="144" spans="1:4" s="19" customFormat="1" ht="52.8">
      <c r="A144" s="24">
        <v>1</v>
      </c>
      <c r="B144" s="24">
        <v>8513</v>
      </c>
      <c r="C144" s="30">
        <v>1</v>
      </c>
      <c r="D144" s="23" t="s">
        <v>192</v>
      </c>
    </row>
    <row r="145" spans="1:4" s="19" customFormat="1" ht="105.6">
      <c r="A145" s="24">
        <v>1</v>
      </c>
      <c r="B145" s="24">
        <v>8521</v>
      </c>
      <c r="C145" s="30">
        <v>1</v>
      </c>
      <c r="D145" s="26" t="s">
        <v>193</v>
      </c>
    </row>
    <row r="146" spans="1:4" s="19" customFormat="1" ht="118.8">
      <c r="A146" s="27">
        <v>1</v>
      </c>
      <c r="B146" s="27">
        <v>8522</v>
      </c>
      <c r="C146" s="28">
        <v>1</v>
      </c>
      <c r="D146" s="29" t="s">
        <v>194</v>
      </c>
    </row>
    <row r="147" spans="1:4" s="19" customFormat="1" ht="105.6">
      <c r="A147" s="24">
        <v>1</v>
      </c>
      <c r="B147" s="24">
        <v>8523</v>
      </c>
      <c r="C147" s="30">
        <v>1</v>
      </c>
      <c r="D147" s="26" t="s">
        <v>195</v>
      </c>
    </row>
    <row r="148" spans="1:4" s="19" customFormat="1" ht="92.4">
      <c r="A148" s="24">
        <v>1</v>
      </c>
      <c r="B148" s="24">
        <v>8541</v>
      </c>
      <c r="C148" s="30">
        <v>1</v>
      </c>
      <c r="D148" s="26" t="s">
        <v>196</v>
      </c>
    </row>
    <row r="149" spans="1:4" s="19" customFormat="1" ht="79.2">
      <c r="A149" s="24">
        <v>1</v>
      </c>
      <c r="B149" s="24">
        <v>8542</v>
      </c>
      <c r="C149" s="30">
        <v>1</v>
      </c>
      <c r="D149" s="26" t="s">
        <v>197</v>
      </c>
    </row>
    <row r="150" spans="1:4" s="19" customFormat="1" ht="79.2">
      <c r="A150" s="24">
        <v>1</v>
      </c>
      <c r="B150" s="24">
        <v>8543</v>
      </c>
      <c r="C150" s="30">
        <v>1</v>
      </c>
      <c r="D150" s="26" t="s">
        <v>198</v>
      </c>
    </row>
    <row r="151" spans="1:4" s="19" customFormat="1" ht="105.6">
      <c r="A151" s="24">
        <v>1</v>
      </c>
      <c r="B151" s="24">
        <v>8544</v>
      </c>
      <c r="C151" s="30">
        <v>1</v>
      </c>
      <c r="D151" s="26" t="s">
        <v>199</v>
      </c>
    </row>
    <row r="152" spans="1:4" s="19" customFormat="1" ht="66">
      <c r="A152" s="27">
        <v>1</v>
      </c>
      <c r="B152" s="27">
        <v>8551</v>
      </c>
      <c r="C152" s="28">
        <v>1</v>
      </c>
      <c r="D152" s="29" t="s">
        <v>200</v>
      </c>
    </row>
    <row r="153" spans="1:4" s="19" customFormat="1" ht="52.8">
      <c r="A153" s="24">
        <v>1</v>
      </c>
      <c r="B153" s="24">
        <v>8553</v>
      </c>
      <c r="C153" s="30">
        <v>1</v>
      </c>
      <c r="D153" s="26" t="s">
        <v>201</v>
      </c>
    </row>
    <row r="154" spans="1:4" s="19" customFormat="1" ht="105.6">
      <c r="A154" s="24">
        <v>1</v>
      </c>
      <c r="B154" s="24">
        <v>8559</v>
      </c>
      <c r="C154" s="30">
        <v>1</v>
      </c>
      <c r="D154" s="26" t="s">
        <v>202</v>
      </c>
    </row>
    <row r="155" spans="1:4" s="19" customFormat="1" ht="66">
      <c r="A155" s="24">
        <v>1</v>
      </c>
      <c r="B155" s="24">
        <v>8560</v>
      </c>
      <c r="C155" s="30">
        <v>1</v>
      </c>
      <c r="D155" s="23" t="s">
        <v>203</v>
      </c>
    </row>
    <row r="156" spans="1:4" s="19" customFormat="1" ht="105.6">
      <c r="A156" s="24">
        <v>1</v>
      </c>
      <c r="B156" s="24">
        <v>8810</v>
      </c>
      <c r="C156" s="30">
        <v>1</v>
      </c>
      <c r="D156" s="26" t="s">
        <v>204</v>
      </c>
    </row>
    <row r="157" spans="1:4" s="19" customFormat="1" ht="198">
      <c r="A157" s="27">
        <v>1</v>
      </c>
      <c r="B157" s="27">
        <v>8890</v>
      </c>
      <c r="C157" s="28">
        <v>1</v>
      </c>
      <c r="D157" s="29" t="s">
        <v>205</v>
      </c>
    </row>
    <row r="158" spans="1:4" s="19" customFormat="1" ht="39.6">
      <c r="A158" s="24">
        <v>1</v>
      </c>
      <c r="B158" s="24">
        <v>9001</v>
      </c>
      <c r="C158" s="30">
        <v>1</v>
      </c>
      <c r="D158" s="26" t="s">
        <v>206</v>
      </c>
    </row>
    <row r="159" spans="1:4" s="19" customFormat="1" ht="66">
      <c r="A159" s="24">
        <v>1</v>
      </c>
      <c r="B159" s="24">
        <v>9003</v>
      </c>
      <c r="C159" s="30">
        <v>1</v>
      </c>
      <c r="D159" s="26" t="s">
        <v>207</v>
      </c>
    </row>
    <row r="160" spans="1:4" s="19" customFormat="1" ht="66">
      <c r="A160" s="24">
        <v>1</v>
      </c>
      <c r="B160" s="24">
        <v>9004</v>
      </c>
      <c r="C160" s="30">
        <v>1</v>
      </c>
      <c r="D160" s="26" t="s">
        <v>208</v>
      </c>
    </row>
    <row r="161" spans="1:4" s="19" customFormat="1" ht="145.19999999999999">
      <c r="A161" s="24">
        <v>1</v>
      </c>
      <c r="B161" s="24">
        <v>9101</v>
      </c>
      <c r="C161" s="30">
        <v>1</v>
      </c>
      <c r="D161" s="26" t="s">
        <v>209</v>
      </c>
    </row>
    <row r="162" spans="1:4" s="19" customFormat="1" ht="66">
      <c r="A162" s="24">
        <v>1</v>
      </c>
      <c r="B162" s="24">
        <v>9102</v>
      </c>
      <c r="C162" s="30">
        <v>1</v>
      </c>
      <c r="D162" s="26" t="s">
        <v>210</v>
      </c>
    </row>
    <row r="163" spans="1:4" s="19" customFormat="1" ht="118.8">
      <c r="A163" s="27">
        <v>1</v>
      </c>
      <c r="B163" s="27">
        <v>9200</v>
      </c>
      <c r="C163" s="28">
        <v>1</v>
      </c>
      <c r="D163" s="29" t="s">
        <v>211</v>
      </c>
    </row>
    <row r="164" spans="1:4" s="19" customFormat="1" ht="132">
      <c r="A164" s="24">
        <v>1</v>
      </c>
      <c r="B164" s="24">
        <v>9411</v>
      </c>
      <c r="C164" s="30">
        <v>1</v>
      </c>
      <c r="D164" s="26" t="s">
        <v>212</v>
      </c>
    </row>
    <row r="165" spans="1:4" s="19" customFormat="1" ht="132">
      <c r="A165" s="24">
        <v>1</v>
      </c>
      <c r="B165" s="24">
        <v>9412</v>
      </c>
      <c r="C165" s="30">
        <v>1</v>
      </c>
      <c r="D165" s="26" t="s">
        <v>213</v>
      </c>
    </row>
    <row r="166" spans="1:4" s="19" customFormat="1" ht="52.8">
      <c r="A166" s="24">
        <v>1</v>
      </c>
      <c r="B166" s="24">
        <v>9491</v>
      </c>
      <c r="C166" s="30">
        <v>1</v>
      </c>
      <c r="D166" s="23" t="s">
        <v>214</v>
      </c>
    </row>
    <row r="167" spans="1:4" s="19" customFormat="1" ht="118.8">
      <c r="A167" s="24">
        <v>1</v>
      </c>
      <c r="B167" s="24">
        <v>9499</v>
      </c>
      <c r="C167" s="30">
        <v>1</v>
      </c>
      <c r="D167" s="26" t="s">
        <v>215</v>
      </c>
    </row>
    <row r="168" spans="1:4" s="19" customFormat="1" ht="26.4">
      <c r="A168" s="32">
        <v>1</v>
      </c>
      <c r="B168" s="32">
        <v>9499</v>
      </c>
      <c r="C168" s="33">
        <v>2</v>
      </c>
      <c r="D168" s="34" t="s">
        <v>216</v>
      </c>
    </row>
    <row r="169" spans="1:4" s="19" customFormat="1" ht="79.2">
      <c r="A169" s="24">
        <v>1</v>
      </c>
      <c r="B169" s="24">
        <v>9499</v>
      </c>
      <c r="C169" s="30">
        <v>3</v>
      </c>
      <c r="D169" s="26" t="s">
        <v>217</v>
      </c>
    </row>
    <row r="170" spans="1:4" s="19" customFormat="1" ht="39.6">
      <c r="A170" s="24">
        <v>1</v>
      </c>
      <c r="B170" s="24">
        <v>9524</v>
      </c>
      <c r="C170" s="30">
        <v>1</v>
      </c>
      <c r="D170" s="26" t="s">
        <v>218</v>
      </c>
    </row>
    <row r="171" spans="1:4" s="19" customFormat="1" ht="66">
      <c r="A171" s="24">
        <v>1</v>
      </c>
      <c r="B171" s="24">
        <v>9529</v>
      </c>
      <c r="C171" s="30">
        <v>1</v>
      </c>
      <c r="D171" s="23" t="s">
        <v>219</v>
      </c>
    </row>
    <row r="172" spans="1:4" s="19" customFormat="1" ht="66">
      <c r="A172" s="24">
        <v>1</v>
      </c>
      <c r="B172" s="24">
        <v>9602</v>
      </c>
      <c r="C172" s="30">
        <v>1</v>
      </c>
      <c r="D172" s="26" t="s">
        <v>220</v>
      </c>
    </row>
    <row r="173" spans="1:4" s="19" customFormat="1" ht="26.4">
      <c r="A173" s="20">
        <v>1</v>
      </c>
      <c r="B173" s="20">
        <v>9609</v>
      </c>
      <c r="C173" s="31">
        <v>1</v>
      </c>
      <c r="D173" s="23" t="s">
        <v>221</v>
      </c>
    </row>
    <row r="174" spans="1:4" s="19" customFormat="1" ht="26.4">
      <c r="A174" s="24">
        <v>1</v>
      </c>
      <c r="B174" s="24">
        <v>9609</v>
      </c>
      <c r="C174" s="30">
        <v>2</v>
      </c>
      <c r="D174" s="26" t="s">
        <v>222</v>
      </c>
    </row>
    <row r="175" spans="1:4" s="19" customFormat="1" ht="26.4">
      <c r="A175" s="20">
        <v>1</v>
      </c>
      <c r="B175" s="20">
        <v>9609</v>
      </c>
      <c r="C175" s="31">
        <v>3</v>
      </c>
      <c r="D175" s="23" t="s">
        <v>223</v>
      </c>
    </row>
    <row r="176" spans="1:4" s="19" customFormat="1" ht="26.4">
      <c r="A176" s="20">
        <v>1</v>
      </c>
      <c r="B176" s="20">
        <v>9609</v>
      </c>
      <c r="C176" s="31">
        <v>4</v>
      </c>
      <c r="D176" s="23" t="s">
        <v>224</v>
      </c>
    </row>
    <row r="177" spans="1:4" s="19" customFormat="1" ht="26.4">
      <c r="A177" s="24">
        <v>1</v>
      </c>
      <c r="B177" s="24">
        <v>9609</v>
      </c>
      <c r="C177" s="30">
        <v>5</v>
      </c>
      <c r="D177" s="23" t="s">
        <v>225</v>
      </c>
    </row>
    <row r="178" spans="1:4" s="19" customFormat="1" ht="39.6">
      <c r="A178" s="24">
        <v>1</v>
      </c>
      <c r="B178" s="24">
        <v>9609</v>
      </c>
      <c r="C178" s="30">
        <v>6</v>
      </c>
      <c r="D178" s="23" t="s">
        <v>226</v>
      </c>
    </row>
    <row r="179" spans="1:4" s="19" customFormat="1" ht="66">
      <c r="A179" s="24">
        <v>1</v>
      </c>
      <c r="B179" s="24">
        <v>9700</v>
      </c>
      <c r="C179" s="30">
        <v>1</v>
      </c>
      <c r="D179" s="26" t="s">
        <v>227</v>
      </c>
    </row>
    <row r="180" spans="1:4" s="19" customFormat="1" ht="26.4">
      <c r="A180" s="20">
        <v>1</v>
      </c>
      <c r="B180" s="20">
        <v>9700</v>
      </c>
      <c r="C180" s="31">
        <v>2</v>
      </c>
      <c r="D180" s="23" t="s">
        <v>228</v>
      </c>
    </row>
    <row r="181" spans="1:4" s="19" customFormat="1" ht="39.6">
      <c r="A181" s="24">
        <v>2</v>
      </c>
      <c r="B181" s="35">
        <v>111</v>
      </c>
      <c r="C181" s="30">
        <v>1</v>
      </c>
      <c r="D181" s="26" t="s">
        <v>229</v>
      </c>
    </row>
    <row r="182" spans="1:4" s="19" customFormat="1" ht="26.4">
      <c r="A182" s="27">
        <v>2</v>
      </c>
      <c r="B182" s="36">
        <v>111</v>
      </c>
      <c r="C182" s="28">
        <v>2</v>
      </c>
      <c r="D182" s="34" t="s">
        <v>230</v>
      </c>
    </row>
    <row r="183" spans="1:4" s="19" customFormat="1" ht="39.6">
      <c r="A183" s="24">
        <v>2</v>
      </c>
      <c r="B183" s="35">
        <v>111</v>
      </c>
      <c r="C183" s="30">
        <v>3</v>
      </c>
      <c r="D183" s="26" t="s">
        <v>231</v>
      </c>
    </row>
    <row r="184" spans="1:4" s="19" customFormat="1">
      <c r="A184" s="20">
        <v>2</v>
      </c>
      <c r="B184" s="21">
        <v>112</v>
      </c>
      <c r="C184" s="31">
        <v>1</v>
      </c>
      <c r="D184" s="23" t="s">
        <v>232</v>
      </c>
    </row>
    <row r="185" spans="1:4" s="19" customFormat="1" ht="79.2">
      <c r="A185" s="24">
        <v>2</v>
      </c>
      <c r="B185" s="35">
        <v>113</v>
      </c>
      <c r="C185" s="30">
        <v>1</v>
      </c>
      <c r="D185" s="26" t="s">
        <v>233</v>
      </c>
    </row>
    <row r="186" spans="1:4" s="19" customFormat="1" ht="52.8">
      <c r="A186" s="24">
        <v>2</v>
      </c>
      <c r="B186" s="35">
        <v>113</v>
      </c>
      <c r="C186" s="30">
        <v>2</v>
      </c>
      <c r="D186" s="26" t="s">
        <v>234</v>
      </c>
    </row>
    <row r="187" spans="1:4" s="19" customFormat="1">
      <c r="A187" s="37">
        <v>2</v>
      </c>
      <c r="B187" s="38">
        <v>114</v>
      </c>
      <c r="C187" s="39">
        <v>1</v>
      </c>
      <c r="D187" s="23" t="s">
        <v>235</v>
      </c>
    </row>
    <row r="188" spans="1:4" s="19" customFormat="1" ht="39.6">
      <c r="A188" s="24">
        <v>2</v>
      </c>
      <c r="B188" s="35">
        <v>115</v>
      </c>
      <c r="C188" s="30">
        <v>1</v>
      </c>
      <c r="D188" s="26" t="s">
        <v>236</v>
      </c>
    </row>
    <row r="189" spans="1:4" s="19" customFormat="1" ht="39.6">
      <c r="A189" s="24">
        <v>2</v>
      </c>
      <c r="B189" s="35">
        <v>119</v>
      </c>
      <c r="C189" s="30">
        <v>1</v>
      </c>
      <c r="D189" s="23" t="s">
        <v>237</v>
      </c>
    </row>
    <row r="190" spans="1:4" s="19" customFormat="1" ht="26.4">
      <c r="A190" s="24">
        <v>2</v>
      </c>
      <c r="B190" s="35">
        <v>119</v>
      </c>
      <c r="C190" s="30">
        <v>2</v>
      </c>
      <c r="D190" s="23" t="s">
        <v>238</v>
      </c>
    </row>
    <row r="191" spans="1:4" s="19" customFormat="1" ht="52.8">
      <c r="A191" s="24">
        <v>2</v>
      </c>
      <c r="B191" s="35">
        <v>121</v>
      </c>
      <c r="C191" s="30">
        <v>1</v>
      </c>
      <c r="D191" s="26" t="s">
        <v>239</v>
      </c>
    </row>
    <row r="192" spans="1:4" s="19" customFormat="1" ht="39.6">
      <c r="A192" s="24">
        <v>2</v>
      </c>
      <c r="B192" s="35">
        <v>121</v>
      </c>
      <c r="C192" s="30">
        <v>2</v>
      </c>
      <c r="D192" s="23" t="s">
        <v>240</v>
      </c>
    </row>
    <row r="193" spans="1:4" s="19" customFormat="1" ht="26.4">
      <c r="A193" s="20">
        <v>2</v>
      </c>
      <c r="B193" s="21">
        <v>121</v>
      </c>
      <c r="C193" s="31">
        <v>3</v>
      </c>
      <c r="D193" s="23" t="s">
        <v>241</v>
      </c>
    </row>
    <row r="194" spans="1:4" s="19" customFormat="1">
      <c r="A194" s="20">
        <v>2</v>
      </c>
      <c r="B194" s="21">
        <v>122</v>
      </c>
      <c r="C194" s="31">
        <v>1</v>
      </c>
      <c r="D194" s="23" t="s">
        <v>242</v>
      </c>
    </row>
    <row r="195" spans="1:4" s="19" customFormat="1" ht="39.6">
      <c r="A195" s="24">
        <v>2</v>
      </c>
      <c r="B195" s="35">
        <v>123</v>
      </c>
      <c r="C195" s="30">
        <v>1</v>
      </c>
      <c r="D195" s="26" t="s">
        <v>243</v>
      </c>
    </row>
    <row r="196" spans="1:4" s="19" customFormat="1" ht="26.4">
      <c r="A196" s="20">
        <v>2</v>
      </c>
      <c r="B196" s="21">
        <v>126</v>
      </c>
      <c r="C196" s="31">
        <v>1</v>
      </c>
      <c r="D196" s="23" t="s">
        <v>244</v>
      </c>
    </row>
    <row r="197" spans="1:4" s="19" customFormat="1" ht="26.4">
      <c r="A197" s="24">
        <v>2</v>
      </c>
      <c r="B197" s="35">
        <v>126</v>
      </c>
      <c r="C197" s="30">
        <v>2</v>
      </c>
      <c r="D197" s="23" t="s">
        <v>245</v>
      </c>
    </row>
    <row r="198" spans="1:4" s="19" customFormat="1" ht="26.4">
      <c r="A198" s="32">
        <v>2</v>
      </c>
      <c r="B198" s="40">
        <v>127</v>
      </c>
      <c r="C198" s="33">
        <v>1</v>
      </c>
      <c r="D198" s="34" t="s">
        <v>246</v>
      </c>
    </row>
    <row r="199" spans="1:4" s="19" customFormat="1" ht="66">
      <c r="A199" s="24">
        <v>2</v>
      </c>
      <c r="B199" s="35">
        <v>128</v>
      </c>
      <c r="C199" s="30">
        <v>1</v>
      </c>
      <c r="D199" s="26" t="s">
        <v>247</v>
      </c>
    </row>
    <row r="200" spans="1:4" s="19" customFormat="1" ht="39.6">
      <c r="A200" s="24">
        <v>2</v>
      </c>
      <c r="B200" s="35">
        <v>128</v>
      </c>
      <c r="C200" s="30">
        <v>2</v>
      </c>
      <c r="D200" s="26" t="s">
        <v>248</v>
      </c>
    </row>
    <row r="201" spans="1:4" s="19" customFormat="1" ht="39.6">
      <c r="A201" s="24">
        <v>2</v>
      </c>
      <c r="B201" s="35">
        <v>129</v>
      </c>
      <c r="C201" s="30">
        <v>1</v>
      </c>
      <c r="D201" s="26" t="s">
        <v>249</v>
      </c>
    </row>
    <row r="202" spans="1:4" s="19" customFormat="1" ht="39.6">
      <c r="A202" s="24">
        <v>2</v>
      </c>
      <c r="B202" s="35">
        <v>130</v>
      </c>
      <c r="C202" s="30">
        <v>1</v>
      </c>
      <c r="D202" s="23" t="s">
        <v>250</v>
      </c>
    </row>
    <row r="203" spans="1:4" s="19" customFormat="1" ht="26.4">
      <c r="A203" s="20">
        <v>2</v>
      </c>
      <c r="B203" s="21">
        <v>130</v>
      </c>
      <c r="C203" s="31">
        <v>2</v>
      </c>
      <c r="D203" s="23" t="s">
        <v>251</v>
      </c>
    </row>
    <row r="204" spans="1:4" s="19" customFormat="1" ht="26.4">
      <c r="A204" s="20">
        <v>2</v>
      </c>
      <c r="B204" s="21">
        <v>141</v>
      </c>
      <c r="C204" s="31">
        <v>1</v>
      </c>
      <c r="D204" s="23" t="s">
        <v>252</v>
      </c>
    </row>
    <row r="205" spans="1:4" s="19" customFormat="1">
      <c r="A205" s="20">
        <v>2</v>
      </c>
      <c r="B205" s="21">
        <v>141</v>
      </c>
      <c r="C205" s="31">
        <v>2</v>
      </c>
      <c r="D205" s="23" t="s">
        <v>253</v>
      </c>
    </row>
    <row r="206" spans="1:4" s="19" customFormat="1">
      <c r="A206" s="20">
        <v>2</v>
      </c>
      <c r="B206" s="21">
        <v>141</v>
      </c>
      <c r="C206" s="31">
        <v>3</v>
      </c>
      <c r="D206" s="23" t="s">
        <v>254</v>
      </c>
    </row>
    <row r="207" spans="1:4" s="19" customFormat="1" ht="26.4">
      <c r="A207" s="20">
        <v>2</v>
      </c>
      <c r="B207" s="21">
        <v>142</v>
      </c>
      <c r="C207" s="31">
        <v>1</v>
      </c>
      <c r="D207" s="23" t="s">
        <v>255</v>
      </c>
    </row>
    <row r="208" spans="1:4" s="19" customFormat="1" ht="26.4">
      <c r="A208" s="20">
        <v>2</v>
      </c>
      <c r="B208" s="21">
        <v>143</v>
      </c>
      <c r="C208" s="31">
        <v>1</v>
      </c>
      <c r="D208" s="23" t="s">
        <v>256</v>
      </c>
    </row>
    <row r="209" spans="1:4" s="19" customFormat="1">
      <c r="A209" s="20">
        <v>2</v>
      </c>
      <c r="B209" s="21">
        <v>143</v>
      </c>
      <c r="C209" s="31">
        <v>2</v>
      </c>
      <c r="D209" s="23" t="s">
        <v>257</v>
      </c>
    </row>
    <row r="210" spans="1:4" s="19" customFormat="1">
      <c r="A210" s="20">
        <v>2</v>
      </c>
      <c r="B210" s="21">
        <v>144</v>
      </c>
      <c r="C210" s="31">
        <v>1</v>
      </c>
      <c r="D210" s="23" t="s">
        <v>258</v>
      </c>
    </row>
    <row r="211" spans="1:4" s="19" customFormat="1" ht="39.6">
      <c r="A211" s="24">
        <v>2</v>
      </c>
      <c r="B211" s="35">
        <v>145</v>
      </c>
      <c r="C211" s="30">
        <v>1</v>
      </c>
      <c r="D211" s="26" t="s">
        <v>259</v>
      </c>
    </row>
    <row r="212" spans="1:4" s="19" customFormat="1">
      <c r="A212" s="37">
        <v>2</v>
      </c>
      <c r="B212" s="38">
        <v>145</v>
      </c>
      <c r="C212" s="39">
        <v>2</v>
      </c>
      <c r="D212" s="23" t="s">
        <v>260</v>
      </c>
    </row>
    <row r="213" spans="1:4" s="19" customFormat="1" ht="52.8">
      <c r="A213" s="24">
        <v>2</v>
      </c>
      <c r="B213" s="35">
        <v>149</v>
      </c>
      <c r="C213" s="30">
        <v>1</v>
      </c>
      <c r="D213" s="23" t="s">
        <v>261</v>
      </c>
    </row>
    <row r="214" spans="1:4" s="19" customFormat="1">
      <c r="A214" s="20">
        <v>2</v>
      </c>
      <c r="B214" s="21">
        <v>149</v>
      </c>
      <c r="C214" s="31">
        <v>2</v>
      </c>
      <c r="D214" s="23" t="s">
        <v>262</v>
      </c>
    </row>
    <row r="215" spans="1:4" s="19" customFormat="1" ht="26.4">
      <c r="A215" s="20">
        <v>2</v>
      </c>
      <c r="B215" s="21">
        <v>150</v>
      </c>
      <c r="C215" s="31">
        <v>1</v>
      </c>
      <c r="D215" s="23" t="s">
        <v>263</v>
      </c>
    </row>
    <row r="216" spans="1:4" s="19" customFormat="1">
      <c r="A216" s="20">
        <v>2</v>
      </c>
      <c r="B216" s="21">
        <v>161</v>
      </c>
      <c r="C216" s="31">
        <v>1</v>
      </c>
      <c r="D216" s="23" t="s">
        <v>51</v>
      </c>
    </row>
    <row r="217" spans="1:4" s="19" customFormat="1" ht="66">
      <c r="A217" s="27">
        <v>2</v>
      </c>
      <c r="B217" s="36">
        <v>161</v>
      </c>
      <c r="C217" s="28">
        <v>2</v>
      </c>
      <c r="D217" s="29" t="s">
        <v>264</v>
      </c>
    </row>
    <row r="218" spans="1:4" s="19" customFormat="1" ht="39.6">
      <c r="A218" s="24">
        <v>2</v>
      </c>
      <c r="B218" s="35">
        <v>161</v>
      </c>
      <c r="C218" s="30">
        <v>3</v>
      </c>
      <c r="D218" s="26" t="s">
        <v>265</v>
      </c>
    </row>
    <row r="219" spans="1:4" s="19" customFormat="1" ht="39.6">
      <c r="A219" s="24">
        <v>2</v>
      </c>
      <c r="B219" s="35">
        <v>162</v>
      </c>
      <c r="C219" s="30">
        <v>1</v>
      </c>
      <c r="D219" s="26" t="s">
        <v>266</v>
      </c>
    </row>
    <row r="220" spans="1:4" s="19" customFormat="1" ht="26.4">
      <c r="A220" s="24">
        <v>2</v>
      </c>
      <c r="B220" s="35">
        <v>162</v>
      </c>
      <c r="C220" s="30">
        <v>2</v>
      </c>
      <c r="D220" s="23" t="s">
        <v>267</v>
      </c>
    </row>
    <row r="221" spans="1:4" s="19" customFormat="1" ht="26.4">
      <c r="A221" s="24">
        <v>2</v>
      </c>
      <c r="B221" s="35">
        <v>162</v>
      </c>
      <c r="C221" s="30">
        <v>3</v>
      </c>
      <c r="D221" s="23" t="s">
        <v>268</v>
      </c>
    </row>
    <row r="222" spans="1:4" s="19" customFormat="1" ht="26.4">
      <c r="A222" s="20">
        <v>2</v>
      </c>
      <c r="B222" s="21">
        <v>163</v>
      </c>
      <c r="C222" s="31">
        <v>1</v>
      </c>
      <c r="D222" s="23" t="s">
        <v>269</v>
      </c>
    </row>
    <row r="223" spans="1:4" s="19" customFormat="1" ht="26.4">
      <c r="A223" s="24">
        <v>2</v>
      </c>
      <c r="B223" s="35">
        <v>163</v>
      </c>
      <c r="C223" s="30">
        <v>2</v>
      </c>
      <c r="D223" s="23" t="s">
        <v>270</v>
      </c>
    </row>
    <row r="224" spans="1:4" s="19" customFormat="1" ht="39.6">
      <c r="A224" s="24">
        <v>2</v>
      </c>
      <c r="B224" s="35">
        <v>163</v>
      </c>
      <c r="C224" s="30">
        <v>3</v>
      </c>
      <c r="D224" s="26" t="s">
        <v>271</v>
      </c>
    </row>
    <row r="225" spans="1:4" s="19" customFormat="1" ht="105.6">
      <c r="A225" s="24">
        <v>2</v>
      </c>
      <c r="B225" s="35">
        <v>164</v>
      </c>
      <c r="C225" s="30">
        <v>1</v>
      </c>
      <c r="D225" s="26" t="s">
        <v>272</v>
      </c>
    </row>
    <row r="226" spans="1:4" s="19" customFormat="1" ht="26.4">
      <c r="A226" s="24">
        <v>2</v>
      </c>
      <c r="B226" s="35">
        <v>170</v>
      </c>
      <c r="C226" s="30">
        <v>1</v>
      </c>
      <c r="D226" s="23" t="s">
        <v>273</v>
      </c>
    </row>
    <row r="227" spans="1:4" s="19" customFormat="1" ht="39.6">
      <c r="A227" s="24">
        <v>2</v>
      </c>
      <c r="B227" s="35">
        <v>170</v>
      </c>
      <c r="C227" s="30">
        <v>2</v>
      </c>
      <c r="D227" s="23" t="s">
        <v>274</v>
      </c>
    </row>
    <row r="228" spans="1:4" s="19" customFormat="1" ht="39.6">
      <c r="A228" s="24">
        <v>2</v>
      </c>
      <c r="B228" s="35">
        <v>170</v>
      </c>
      <c r="C228" s="30">
        <v>3</v>
      </c>
      <c r="D228" s="26" t="s">
        <v>275</v>
      </c>
    </row>
    <row r="229" spans="1:4" s="19" customFormat="1" ht="52.8">
      <c r="A229" s="24">
        <v>2</v>
      </c>
      <c r="B229" s="35">
        <v>210</v>
      </c>
      <c r="C229" s="30">
        <v>1</v>
      </c>
      <c r="D229" s="26" t="s">
        <v>276</v>
      </c>
    </row>
    <row r="230" spans="1:4" s="19" customFormat="1">
      <c r="A230" s="20">
        <v>2</v>
      </c>
      <c r="B230" s="21">
        <v>210</v>
      </c>
      <c r="C230" s="31">
        <v>2</v>
      </c>
      <c r="D230" s="23" t="s">
        <v>277</v>
      </c>
    </row>
    <row r="231" spans="1:4" s="19" customFormat="1" ht="26.4">
      <c r="A231" s="32">
        <v>2</v>
      </c>
      <c r="B231" s="40">
        <v>220</v>
      </c>
      <c r="C231" s="33">
        <v>1</v>
      </c>
      <c r="D231" s="34" t="s">
        <v>278</v>
      </c>
    </row>
    <row r="232" spans="1:4" s="19" customFormat="1" ht="39.6">
      <c r="A232" s="24">
        <v>2</v>
      </c>
      <c r="B232" s="35">
        <v>220</v>
      </c>
      <c r="C232" s="30">
        <v>2</v>
      </c>
      <c r="D232" s="26" t="s">
        <v>279</v>
      </c>
    </row>
    <row r="233" spans="1:4" s="19" customFormat="1" ht="26.4">
      <c r="A233" s="20">
        <v>2</v>
      </c>
      <c r="B233" s="21">
        <v>220</v>
      </c>
      <c r="C233" s="31">
        <v>3</v>
      </c>
      <c r="D233" s="23" t="s">
        <v>280</v>
      </c>
    </row>
    <row r="234" spans="1:4" s="19" customFormat="1" ht="39.6">
      <c r="A234" s="24">
        <v>2</v>
      </c>
      <c r="B234" s="35">
        <v>230</v>
      </c>
      <c r="C234" s="30">
        <v>1</v>
      </c>
      <c r="D234" s="23" t="s">
        <v>281</v>
      </c>
    </row>
    <row r="235" spans="1:4" s="19" customFormat="1" ht="39.6">
      <c r="A235" s="20">
        <v>2</v>
      </c>
      <c r="B235" s="21">
        <v>230</v>
      </c>
      <c r="C235" s="31">
        <v>2</v>
      </c>
      <c r="D235" s="26" t="s">
        <v>282</v>
      </c>
    </row>
    <row r="236" spans="1:4" s="19" customFormat="1" ht="39.6">
      <c r="A236" s="24">
        <v>2</v>
      </c>
      <c r="B236" s="35">
        <v>240</v>
      </c>
      <c r="C236" s="30">
        <v>1</v>
      </c>
      <c r="D236" s="26" t="s">
        <v>283</v>
      </c>
    </row>
    <row r="237" spans="1:4" s="19" customFormat="1" ht="26.4">
      <c r="A237" s="24">
        <v>2</v>
      </c>
      <c r="B237" s="35">
        <v>240</v>
      </c>
      <c r="C237" s="30">
        <v>2</v>
      </c>
      <c r="D237" s="23" t="s">
        <v>284</v>
      </c>
    </row>
    <row r="238" spans="1:4" s="19" customFormat="1" ht="26.4">
      <c r="A238" s="20">
        <v>2</v>
      </c>
      <c r="B238" s="21">
        <v>240</v>
      </c>
      <c r="C238" s="31">
        <v>3</v>
      </c>
      <c r="D238" s="23" t="s">
        <v>285</v>
      </c>
    </row>
    <row r="239" spans="1:4" s="19" customFormat="1" ht="26.4">
      <c r="A239" s="20">
        <v>2</v>
      </c>
      <c r="B239" s="21">
        <v>240</v>
      </c>
      <c r="C239" s="31">
        <v>4</v>
      </c>
      <c r="D239" s="23" t="s">
        <v>286</v>
      </c>
    </row>
    <row r="240" spans="1:4" s="19" customFormat="1" ht="26.4">
      <c r="A240" s="20">
        <v>2</v>
      </c>
      <c r="B240" s="21">
        <v>321</v>
      </c>
      <c r="C240" s="31">
        <v>1</v>
      </c>
      <c r="D240" s="23" t="s">
        <v>287</v>
      </c>
    </row>
    <row r="241" spans="1:4" s="19" customFormat="1" ht="39.6">
      <c r="A241" s="24">
        <v>2</v>
      </c>
      <c r="B241" s="35">
        <v>321</v>
      </c>
      <c r="C241" s="30">
        <v>2</v>
      </c>
      <c r="D241" s="23" t="s">
        <v>288</v>
      </c>
    </row>
    <row r="242" spans="1:4" s="19" customFormat="1" ht="39.6">
      <c r="A242" s="24">
        <v>2</v>
      </c>
      <c r="B242" s="35">
        <v>321</v>
      </c>
      <c r="C242" s="30">
        <v>3</v>
      </c>
      <c r="D242" s="23" t="s">
        <v>289</v>
      </c>
    </row>
    <row r="243" spans="1:4" s="19" customFormat="1" ht="26.4">
      <c r="A243" s="24">
        <v>2</v>
      </c>
      <c r="B243" s="35">
        <v>322</v>
      </c>
      <c r="C243" s="30">
        <v>1</v>
      </c>
      <c r="D243" s="23" t="s">
        <v>290</v>
      </c>
    </row>
    <row r="244" spans="1:4" s="19" customFormat="1" ht="26.4">
      <c r="A244" s="20">
        <v>2</v>
      </c>
      <c r="B244" s="21">
        <v>322</v>
      </c>
      <c r="C244" s="31">
        <v>2</v>
      </c>
      <c r="D244" s="23" t="s">
        <v>291</v>
      </c>
    </row>
    <row r="245" spans="1:4" s="19" customFormat="1">
      <c r="A245" s="37">
        <v>2</v>
      </c>
      <c r="B245" s="38">
        <v>322</v>
      </c>
      <c r="C245" s="39">
        <v>3</v>
      </c>
      <c r="D245" s="23" t="s">
        <v>292</v>
      </c>
    </row>
    <row r="246" spans="1:4" s="19" customFormat="1" ht="26.4">
      <c r="A246" s="20">
        <v>2</v>
      </c>
      <c r="B246" s="20">
        <v>1011</v>
      </c>
      <c r="C246" s="31">
        <v>1</v>
      </c>
      <c r="D246" s="23" t="s">
        <v>293</v>
      </c>
    </row>
    <row r="247" spans="1:4" s="19" customFormat="1" ht="39.6">
      <c r="A247" s="24">
        <v>2</v>
      </c>
      <c r="B247" s="24">
        <v>1011</v>
      </c>
      <c r="C247" s="30">
        <v>2</v>
      </c>
      <c r="D247" s="23" t="s">
        <v>294</v>
      </c>
    </row>
    <row r="248" spans="1:4" s="19" customFormat="1" ht="26.4">
      <c r="A248" s="20">
        <v>2</v>
      </c>
      <c r="B248" s="20">
        <v>1011</v>
      </c>
      <c r="C248" s="31">
        <v>3</v>
      </c>
      <c r="D248" s="23" t="s">
        <v>295</v>
      </c>
    </row>
    <row r="249" spans="1:4" s="19" customFormat="1" ht="52.8">
      <c r="A249" s="27">
        <v>2</v>
      </c>
      <c r="B249" s="27">
        <v>1020</v>
      </c>
      <c r="C249" s="28">
        <v>1</v>
      </c>
      <c r="D249" s="29" t="s">
        <v>296</v>
      </c>
    </row>
    <row r="250" spans="1:4" s="19" customFormat="1" ht="39.6">
      <c r="A250" s="24">
        <v>2</v>
      </c>
      <c r="B250" s="24">
        <v>1020</v>
      </c>
      <c r="C250" s="30">
        <v>2</v>
      </c>
      <c r="D250" s="26" t="s">
        <v>297</v>
      </c>
    </row>
    <row r="251" spans="1:4" s="19" customFormat="1" ht="26.4">
      <c r="A251" s="20">
        <v>2</v>
      </c>
      <c r="B251" s="20">
        <v>1020</v>
      </c>
      <c r="C251" s="31">
        <v>3</v>
      </c>
      <c r="D251" s="23" t="s">
        <v>298</v>
      </c>
    </row>
    <row r="252" spans="1:4" s="19" customFormat="1" ht="39.6">
      <c r="A252" s="24">
        <v>2</v>
      </c>
      <c r="B252" s="24">
        <v>1020</v>
      </c>
      <c r="C252" s="30">
        <v>4</v>
      </c>
      <c r="D252" s="26" t="s">
        <v>299</v>
      </c>
    </row>
    <row r="253" spans="1:4" s="19" customFormat="1" ht="39.6">
      <c r="A253" s="24">
        <v>2</v>
      </c>
      <c r="B253" s="24">
        <v>1020</v>
      </c>
      <c r="C253" s="30">
        <v>5</v>
      </c>
      <c r="D253" s="23" t="s">
        <v>300</v>
      </c>
    </row>
    <row r="254" spans="1:4" s="19" customFormat="1" ht="26.4">
      <c r="A254" s="20">
        <v>2</v>
      </c>
      <c r="B254" s="20">
        <v>1040</v>
      </c>
      <c r="C254" s="31">
        <v>1</v>
      </c>
      <c r="D254" s="23" t="s">
        <v>301</v>
      </c>
    </row>
    <row r="255" spans="1:4" s="19" customFormat="1" ht="39.6">
      <c r="A255" s="24">
        <v>2</v>
      </c>
      <c r="B255" s="24">
        <v>1040</v>
      </c>
      <c r="C255" s="30">
        <v>2</v>
      </c>
      <c r="D255" s="23" t="s">
        <v>302</v>
      </c>
    </row>
    <row r="256" spans="1:4" s="19" customFormat="1" ht="26.4">
      <c r="A256" s="20">
        <v>2</v>
      </c>
      <c r="B256" s="20">
        <v>1040</v>
      </c>
      <c r="C256" s="31">
        <v>3</v>
      </c>
      <c r="D256" s="23" t="s">
        <v>303</v>
      </c>
    </row>
    <row r="257" spans="1:4" s="19" customFormat="1" ht="39.6">
      <c r="A257" s="24">
        <v>2</v>
      </c>
      <c r="B257" s="24">
        <v>1051</v>
      </c>
      <c r="C257" s="30">
        <v>1</v>
      </c>
      <c r="D257" s="26" t="s">
        <v>304</v>
      </c>
    </row>
    <row r="258" spans="1:4" s="19" customFormat="1" ht="39.6">
      <c r="A258" s="24">
        <v>2</v>
      </c>
      <c r="B258" s="24">
        <v>1052</v>
      </c>
      <c r="C258" s="30">
        <v>1</v>
      </c>
      <c r="D258" s="23" t="s">
        <v>305</v>
      </c>
    </row>
    <row r="259" spans="1:4" s="19" customFormat="1" ht="26.4">
      <c r="A259" s="20">
        <v>2</v>
      </c>
      <c r="B259" s="20">
        <v>1052</v>
      </c>
      <c r="C259" s="31">
        <v>2</v>
      </c>
      <c r="D259" s="23" t="s">
        <v>306</v>
      </c>
    </row>
    <row r="260" spans="1:4" s="19" customFormat="1" ht="26.4">
      <c r="A260" s="24">
        <v>2</v>
      </c>
      <c r="B260" s="24">
        <v>1081</v>
      </c>
      <c r="C260" s="30">
        <v>1</v>
      </c>
      <c r="D260" s="23" t="s">
        <v>307</v>
      </c>
    </row>
    <row r="261" spans="1:4" s="19" customFormat="1" ht="26.4">
      <c r="A261" s="24">
        <v>2</v>
      </c>
      <c r="B261" s="24">
        <v>1081</v>
      </c>
      <c r="C261" s="30">
        <v>2</v>
      </c>
      <c r="D261" s="23" t="s">
        <v>308</v>
      </c>
    </row>
    <row r="262" spans="1:4" s="19" customFormat="1" ht="39.6">
      <c r="A262" s="24">
        <v>2</v>
      </c>
      <c r="B262" s="24">
        <v>1089</v>
      </c>
      <c r="C262" s="30">
        <v>1</v>
      </c>
      <c r="D262" s="26" t="s">
        <v>309</v>
      </c>
    </row>
    <row r="263" spans="1:4" s="19" customFormat="1" ht="39.6">
      <c r="A263" s="24">
        <v>2</v>
      </c>
      <c r="B263" s="24">
        <v>1089</v>
      </c>
      <c r="C263" s="30">
        <v>2</v>
      </c>
      <c r="D263" s="26" t="s">
        <v>310</v>
      </c>
    </row>
    <row r="264" spans="1:4" s="19" customFormat="1" ht="52.8">
      <c r="A264" s="24">
        <v>2</v>
      </c>
      <c r="B264" s="24">
        <v>1089</v>
      </c>
      <c r="C264" s="30">
        <v>3</v>
      </c>
      <c r="D264" s="23" t="s">
        <v>311</v>
      </c>
    </row>
    <row r="265" spans="1:4" s="19" customFormat="1" ht="26.4">
      <c r="A265" s="24">
        <v>2</v>
      </c>
      <c r="B265" s="24">
        <v>1313</v>
      </c>
      <c r="C265" s="30">
        <v>1</v>
      </c>
      <c r="D265" s="23" t="s">
        <v>312</v>
      </c>
    </row>
    <row r="266" spans="1:4" s="19" customFormat="1" ht="52.8">
      <c r="A266" s="27">
        <v>2</v>
      </c>
      <c r="B266" s="27">
        <v>1391</v>
      </c>
      <c r="C266" s="28">
        <v>1</v>
      </c>
      <c r="D266" s="29" t="s">
        <v>313</v>
      </c>
    </row>
    <row r="267" spans="1:4" s="19" customFormat="1" ht="66">
      <c r="A267" s="24">
        <v>2</v>
      </c>
      <c r="B267" s="24">
        <v>1391</v>
      </c>
      <c r="C267" s="30">
        <v>2</v>
      </c>
      <c r="D267" s="26" t="s">
        <v>314</v>
      </c>
    </row>
    <row r="268" spans="1:4" s="19" customFormat="1" ht="39.6">
      <c r="A268" s="24">
        <v>2</v>
      </c>
      <c r="B268" s="24">
        <v>1392</v>
      </c>
      <c r="C268" s="30">
        <v>1</v>
      </c>
      <c r="D268" s="26" t="s">
        <v>315</v>
      </c>
    </row>
    <row r="269" spans="1:4" s="19" customFormat="1" ht="39.6">
      <c r="A269" s="24">
        <v>2</v>
      </c>
      <c r="B269" s="24">
        <v>1392</v>
      </c>
      <c r="C269" s="30">
        <v>2</v>
      </c>
      <c r="D269" s="26" t="s">
        <v>316</v>
      </c>
    </row>
    <row r="270" spans="1:4" s="19" customFormat="1" ht="26.4">
      <c r="A270" s="24">
        <v>2</v>
      </c>
      <c r="B270" s="24">
        <v>1392</v>
      </c>
      <c r="C270" s="30">
        <v>3</v>
      </c>
      <c r="D270" s="23" t="s">
        <v>317</v>
      </c>
    </row>
    <row r="271" spans="1:4" s="19" customFormat="1" ht="79.2">
      <c r="A271" s="24">
        <v>2</v>
      </c>
      <c r="B271" s="24">
        <v>1393</v>
      </c>
      <c r="C271" s="30">
        <v>1</v>
      </c>
      <c r="D271" s="26" t="s">
        <v>318</v>
      </c>
    </row>
    <row r="272" spans="1:4" s="19" customFormat="1" ht="66">
      <c r="A272" s="24">
        <v>2</v>
      </c>
      <c r="B272" s="24">
        <v>1399</v>
      </c>
      <c r="C272" s="30">
        <v>1</v>
      </c>
      <c r="D272" s="26" t="s">
        <v>319</v>
      </c>
    </row>
    <row r="273" spans="1:4" s="19" customFormat="1" ht="26.4">
      <c r="A273" s="24">
        <v>2</v>
      </c>
      <c r="B273" s="24">
        <v>1399</v>
      </c>
      <c r="C273" s="30">
        <v>2</v>
      </c>
      <c r="D273" s="23" t="s">
        <v>320</v>
      </c>
    </row>
    <row r="274" spans="1:4" s="19" customFormat="1" ht="66">
      <c r="A274" s="24">
        <v>2</v>
      </c>
      <c r="B274" s="24">
        <v>1410</v>
      </c>
      <c r="C274" s="30">
        <v>1</v>
      </c>
      <c r="D274" s="26" t="s">
        <v>321</v>
      </c>
    </row>
    <row r="275" spans="1:4" s="19" customFormat="1" ht="52.8">
      <c r="A275" s="24">
        <v>2</v>
      </c>
      <c r="B275" s="24">
        <v>1410</v>
      </c>
      <c r="C275" s="30">
        <v>2</v>
      </c>
      <c r="D275" s="26" t="s">
        <v>322</v>
      </c>
    </row>
    <row r="276" spans="1:4" s="19" customFormat="1" ht="52.8">
      <c r="A276" s="24">
        <v>2</v>
      </c>
      <c r="B276" s="24">
        <v>1410</v>
      </c>
      <c r="C276" s="30">
        <v>3</v>
      </c>
      <c r="D276" s="23" t="s">
        <v>323</v>
      </c>
    </row>
    <row r="277" spans="1:4" s="19" customFormat="1" ht="66">
      <c r="A277" s="27">
        <v>2</v>
      </c>
      <c r="B277" s="27">
        <v>1410</v>
      </c>
      <c r="C277" s="28">
        <v>4</v>
      </c>
      <c r="D277" s="29" t="s">
        <v>324</v>
      </c>
    </row>
    <row r="278" spans="1:4" s="19" customFormat="1" ht="79.2">
      <c r="A278" s="24">
        <v>2</v>
      </c>
      <c r="B278" s="24">
        <v>1420</v>
      </c>
      <c r="C278" s="30">
        <v>1</v>
      </c>
      <c r="D278" s="26" t="s">
        <v>325</v>
      </c>
    </row>
    <row r="279" spans="1:4" s="19" customFormat="1" ht="26.4">
      <c r="A279" s="20">
        <v>2</v>
      </c>
      <c r="B279" s="20">
        <v>1430</v>
      </c>
      <c r="C279" s="31">
        <v>1</v>
      </c>
      <c r="D279" s="23" t="s">
        <v>326</v>
      </c>
    </row>
    <row r="280" spans="1:4" s="19" customFormat="1" ht="92.4">
      <c r="A280" s="24">
        <v>2</v>
      </c>
      <c r="B280" s="24">
        <v>1512</v>
      </c>
      <c r="C280" s="30">
        <v>1</v>
      </c>
      <c r="D280" s="26" t="s">
        <v>327</v>
      </c>
    </row>
    <row r="281" spans="1:4" s="19" customFormat="1" ht="26.4">
      <c r="A281" s="24">
        <v>2</v>
      </c>
      <c r="B281" s="24">
        <v>1521</v>
      </c>
      <c r="C281" s="30">
        <v>1</v>
      </c>
      <c r="D281" s="23" t="s">
        <v>328</v>
      </c>
    </row>
    <row r="282" spans="1:4" s="19" customFormat="1" ht="79.2">
      <c r="A282" s="24">
        <v>2</v>
      </c>
      <c r="B282" s="24">
        <v>1522</v>
      </c>
      <c r="C282" s="30">
        <v>1</v>
      </c>
      <c r="D282" s="26" t="s">
        <v>329</v>
      </c>
    </row>
    <row r="283" spans="1:4" s="19" customFormat="1" ht="66">
      <c r="A283" s="24">
        <v>2</v>
      </c>
      <c r="B283" s="24">
        <v>1690</v>
      </c>
      <c r="C283" s="30">
        <v>1</v>
      </c>
      <c r="D283" s="26" t="s">
        <v>330</v>
      </c>
    </row>
    <row r="284" spans="1:4" s="19" customFormat="1" ht="39.6">
      <c r="A284" s="24">
        <v>2</v>
      </c>
      <c r="B284" s="24">
        <v>1702</v>
      </c>
      <c r="C284" s="30">
        <v>1</v>
      </c>
      <c r="D284" s="26" t="s">
        <v>331</v>
      </c>
    </row>
    <row r="285" spans="1:4" s="19" customFormat="1" ht="92.4">
      <c r="A285" s="24">
        <v>2</v>
      </c>
      <c r="B285" s="24">
        <v>1709</v>
      </c>
      <c r="C285" s="30">
        <v>1</v>
      </c>
      <c r="D285" s="26" t="s">
        <v>332</v>
      </c>
    </row>
    <row r="286" spans="1:4" s="19" customFormat="1" ht="105.6">
      <c r="A286" s="27">
        <v>2</v>
      </c>
      <c r="B286" s="27">
        <v>1709</v>
      </c>
      <c r="C286" s="28">
        <v>2</v>
      </c>
      <c r="D286" s="29" t="s">
        <v>333</v>
      </c>
    </row>
    <row r="287" spans="1:4" s="19" customFormat="1" ht="26.4">
      <c r="A287" s="20">
        <v>2</v>
      </c>
      <c r="B287" s="20">
        <v>1811</v>
      </c>
      <c r="C287" s="31">
        <v>1</v>
      </c>
      <c r="D287" s="23" t="s">
        <v>334</v>
      </c>
    </row>
    <row r="288" spans="1:4" s="19" customFormat="1" ht="118.8">
      <c r="A288" s="24">
        <v>2</v>
      </c>
      <c r="B288" s="24">
        <v>1812</v>
      </c>
      <c r="C288" s="30">
        <v>1</v>
      </c>
      <c r="D288" s="26" t="s">
        <v>335</v>
      </c>
    </row>
    <row r="289" spans="1:4" s="19" customFormat="1" ht="66">
      <c r="A289" s="24">
        <v>2</v>
      </c>
      <c r="B289" s="24">
        <v>1820</v>
      </c>
      <c r="C289" s="30">
        <v>1</v>
      </c>
      <c r="D289" s="23" t="s">
        <v>336</v>
      </c>
    </row>
    <row r="290" spans="1:4" s="19" customFormat="1" ht="39.6">
      <c r="A290" s="20">
        <v>2</v>
      </c>
      <c r="B290" s="20">
        <v>2013</v>
      </c>
      <c r="C290" s="31">
        <v>1</v>
      </c>
      <c r="D290" s="26" t="s">
        <v>337</v>
      </c>
    </row>
    <row r="291" spans="1:4" s="19" customFormat="1" ht="52.8">
      <c r="A291" s="24">
        <v>2</v>
      </c>
      <c r="B291" s="24">
        <v>2023</v>
      </c>
      <c r="C291" s="30">
        <v>1</v>
      </c>
      <c r="D291" s="26" t="s">
        <v>338</v>
      </c>
    </row>
    <row r="292" spans="1:4" s="19" customFormat="1" ht="26.4">
      <c r="A292" s="24">
        <v>2</v>
      </c>
      <c r="B292" s="24">
        <v>2023</v>
      </c>
      <c r="C292" s="30">
        <v>2</v>
      </c>
      <c r="D292" s="23" t="s">
        <v>339</v>
      </c>
    </row>
    <row r="293" spans="1:4" s="19" customFormat="1" ht="26.4">
      <c r="A293" s="20">
        <v>2</v>
      </c>
      <c r="B293" s="20">
        <v>2029</v>
      </c>
      <c r="C293" s="31">
        <v>1</v>
      </c>
      <c r="D293" s="23" t="s">
        <v>340</v>
      </c>
    </row>
    <row r="294" spans="1:4" s="19" customFormat="1" ht="26.4">
      <c r="A294" s="20">
        <v>2</v>
      </c>
      <c r="B294" s="20">
        <v>2029</v>
      </c>
      <c r="C294" s="31">
        <v>2</v>
      </c>
      <c r="D294" s="26" t="s">
        <v>341</v>
      </c>
    </row>
    <row r="295" spans="1:4" s="19" customFormat="1" ht="26.4">
      <c r="A295" s="20">
        <v>2</v>
      </c>
      <c r="B295" s="20">
        <v>2219</v>
      </c>
      <c r="C295" s="31">
        <v>1</v>
      </c>
      <c r="D295" s="23" t="s">
        <v>342</v>
      </c>
    </row>
    <row r="296" spans="1:4" s="19" customFormat="1" ht="39.6">
      <c r="A296" s="24">
        <v>2</v>
      </c>
      <c r="B296" s="24">
        <v>2599</v>
      </c>
      <c r="C296" s="30">
        <v>1</v>
      </c>
      <c r="D296" s="23" t="s">
        <v>343</v>
      </c>
    </row>
    <row r="297" spans="1:4" s="19" customFormat="1" ht="79.2">
      <c r="A297" s="27">
        <v>2</v>
      </c>
      <c r="B297" s="27">
        <v>2670</v>
      </c>
      <c r="C297" s="28">
        <v>1</v>
      </c>
      <c r="D297" s="29" t="s">
        <v>344</v>
      </c>
    </row>
    <row r="298" spans="1:4" s="19" customFormat="1" ht="66">
      <c r="A298" s="24">
        <v>2</v>
      </c>
      <c r="B298" s="24">
        <v>2680</v>
      </c>
      <c r="C298" s="30">
        <v>1</v>
      </c>
      <c r="D298" s="26" t="s">
        <v>345</v>
      </c>
    </row>
    <row r="299" spans="1:4" s="19" customFormat="1" ht="26.4">
      <c r="A299" s="20">
        <v>2</v>
      </c>
      <c r="B299" s="20">
        <v>3110</v>
      </c>
      <c r="C299" s="31">
        <v>1</v>
      </c>
      <c r="D299" s="23" t="s">
        <v>346</v>
      </c>
    </row>
    <row r="300" spans="1:4" s="19" customFormat="1" ht="39.6">
      <c r="A300" s="24">
        <v>2</v>
      </c>
      <c r="B300" s="24">
        <v>3110</v>
      </c>
      <c r="C300" s="30">
        <v>2</v>
      </c>
      <c r="D300" s="23" t="s">
        <v>347</v>
      </c>
    </row>
    <row r="301" spans="1:4" s="19" customFormat="1" ht="39.6">
      <c r="A301" s="24">
        <v>2</v>
      </c>
      <c r="B301" s="24">
        <v>3220</v>
      </c>
      <c r="C301" s="30">
        <v>1</v>
      </c>
      <c r="D301" s="23" t="s">
        <v>348</v>
      </c>
    </row>
    <row r="302" spans="1:4" s="19" customFormat="1" ht="26.4">
      <c r="A302" s="20">
        <v>2</v>
      </c>
      <c r="B302" s="20">
        <v>3220</v>
      </c>
      <c r="C302" s="31">
        <v>2</v>
      </c>
      <c r="D302" s="23" t="s">
        <v>349</v>
      </c>
    </row>
    <row r="303" spans="1:4" s="19" customFormat="1" ht="105.6">
      <c r="A303" s="24">
        <v>2</v>
      </c>
      <c r="B303" s="24">
        <v>3230</v>
      </c>
      <c r="C303" s="30">
        <v>1</v>
      </c>
      <c r="D303" s="26" t="s">
        <v>350</v>
      </c>
    </row>
    <row r="304" spans="1:4" s="19" customFormat="1" ht="66">
      <c r="A304" s="24">
        <v>2</v>
      </c>
      <c r="B304" s="24">
        <v>3230</v>
      </c>
      <c r="C304" s="30">
        <v>2</v>
      </c>
      <c r="D304" s="26" t="s">
        <v>351</v>
      </c>
    </row>
    <row r="305" spans="1:4" s="19" customFormat="1" ht="145.19999999999999">
      <c r="A305" s="24">
        <v>2</v>
      </c>
      <c r="B305" s="24">
        <v>3230</v>
      </c>
      <c r="C305" s="30">
        <v>3</v>
      </c>
      <c r="D305" s="26" t="s">
        <v>352</v>
      </c>
    </row>
    <row r="306" spans="1:4" s="19" customFormat="1" ht="52.8">
      <c r="A306" s="27">
        <v>2</v>
      </c>
      <c r="B306" s="27">
        <v>3230</v>
      </c>
      <c r="C306" s="28">
        <v>4</v>
      </c>
      <c r="D306" s="29" t="s">
        <v>353</v>
      </c>
    </row>
    <row r="307" spans="1:4" s="19" customFormat="1" ht="132">
      <c r="A307" s="24">
        <v>2</v>
      </c>
      <c r="B307" s="24">
        <v>3290</v>
      </c>
      <c r="C307" s="30">
        <v>1</v>
      </c>
      <c r="D307" s="26" t="s">
        <v>354</v>
      </c>
    </row>
    <row r="308" spans="1:4" s="19" customFormat="1" ht="26.4">
      <c r="A308" s="20">
        <v>2</v>
      </c>
      <c r="B308" s="20">
        <v>3311</v>
      </c>
      <c r="C308" s="31">
        <v>1</v>
      </c>
      <c r="D308" s="23" t="s">
        <v>355</v>
      </c>
    </row>
    <row r="309" spans="1:4" s="19" customFormat="1" ht="39.6">
      <c r="A309" s="24">
        <v>2</v>
      </c>
      <c r="B309" s="24">
        <v>3312</v>
      </c>
      <c r="C309" s="30">
        <v>1</v>
      </c>
      <c r="D309" s="23" t="s">
        <v>356</v>
      </c>
    </row>
    <row r="310" spans="1:4" s="19" customFormat="1" ht="105.6">
      <c r="A310" s="24">
        <v>2</v>
      </c>
      <c r="B310" s="24">
        <v>3313</v>
      </c>
      <c r="C310" s="30">
        <v>1</v>
      </c>
      <c r="D310" s="26" t="s">
        <v>357</v>
      </c>
    </row>
    <row r="311" spans="1:4" s="19" customFormat="1" ht="145.19999999999999">
      <c r="A311" s="24">
        <v>2</v>
      </c>
      <c r="B311" s="24">
        <v>3319</v>
      </c>
      <c r="C311" s="30">
        <v>1</v>
      </c>
      <c r="D311" s="26" t="s">
        <v>358</v>
      </c>
    </row>
    <row r="312" spans="1:4" s="19" customFormat="1" ht="52.8">
      <c r="A312" s="24">
        <v>2</v>
      </c>
      <c r="B312" s="24">
        <v>3320</v>
      </c>
      <c r="C312" s="30">
        <v>1</v>
      </c>
      <c r="D312" s="26" t="s">
        <v>359</v>
      </c>
    </row>
    <row r="313" spans="1:4" s="19" customFormat="1" ht="26.4">
      <c r="A313" s="20">
        <v>2</v>
      </c>
      <c r="B313" s="20">
        <v>4330</v>
      </c>
      <c r="C313" s="31">
        <v>1</v>
      </c>
      <c r="D313" s="23" t="s">
        <v>360</v>
      </c>
    </row>
    <row r="314" spans="1:4" s="19" customFormat="1" ht="105.6">
      <c r="A314" s="27">
        <v>2</v>
      </c>
      <c r="B314" s="27">
        <v>4511</v>
      </c>
      <c r="C314" s="28">
        <v>1</v>
      </c>
      <c r="D314" s="29" t="s">
        <v>361</v>
      </c>
    </row>
    <row r="315" spans="1:4" s="19" customFormat="1" ht="132">
      <c r="A315" s="24">
        <v>2</v>
      </c>
      <c r="B315" s="24">
        <v>4512</v>
      </c>
      <c r="C315" s="30">
        <v>1</v>
      </c>
      <c r="D315" s="26" t="s">
        <v>362</v>
      </c>
    </row>
    <row r="316" spans="1:4" s="19" customFormat="1" ht="26.4">
      <c r="A316" s="20">
        <v>2</v>
      </c>
      <c r="B316" s="20">
        <v>4610</v>
      </c>
      <c r="C316" s="31">
        <v>1</v>
      </c>
      <c r="D316" s="23" t="s">
        <v>363</v>
      </c>
    </row>
    <row r="317" spans="1:4" s="19" customFormat="1" ht="26.4">
      <c r="A317" s="20">
        <v>2</v>
      </c>
      <c r="B317" s="20">
        <v>4610</v>
      </c>
      <c r="C317" s="31">
        <v>2</v>
      </c>
      <c r="D317" s="23" t="s">
        <v>364</v>
      </c>
    </row>
    <row r="318" spans="1:4" s="19" customFormat="1" ht="26.4">
      <c r="A318" s="20">
        <v>2</v>
      </c>
      <c r="B318" s="20">
        <v>4620</v>
      </c>
      <c r="C318" s="31">
        <v>1</v>
      </c>
      <c r="D318" s="23" t="s">
        <v>365</v>
      </c>
    </row>
    <row r="319" spans="1:4" s="19" customFormat="1" ht="92.4">
      <c r="A319" s="24">
        <v>2</v>
      </c>
      <c r="B319" s="24">
        <v>4632</v>
      </c>
      <c r="C319" s="30">
        <v>1</v>
      </c>
      <c r="D319" s="26" t="s">
        <v>366</v>
      </c>
    </row>
    <row r="320" spans="1:4" s="19" customFormat="1" ht="66">
      <c r="A320" s="24">
        <v>2</v>
      </c>
      <c r="B320" s="24">
        <v>4652</v>
      </c>
      <c r="C320" s="30">
        <v>1</v>
      </c>
      <c r="D320" s="26" t="s">
        <v>367</v>
      </c>
    </row>
    <row r="321" spans="1:4" s="19" customFormat="1" ht="79.2">
      <c r="A321" s="24">
        <v>2</v>
      </c>
      <c r="B321" s="24">
        <v>4653</v>
      </c>
      <c r="C321" s="30">
        <v>1</v>
      </c>
      <c r="D321" s="26" t="s">
        <v>368</v>
      </c>
    </row>
    <row r="322" spans="1:4" s="19" customFormat="1" ht="39.6">
      <c r="A322" s="24">
        <v>2</v>
      </c>
      <c r="B322" s="24">
        <v>4659</v>
      </c>
      <c r="C322" s="30">
        <v>1</v>
      </c>
      <c r="D322" s="26" t="s">
        <v>369</v>
      </c>
    </row>
    <row r="323" spans="1:4" s="19" customFormat="1" ht="79.2">
      <c r="A323" s="27">
        <v>2</v>
      </c>
      <c r="B323" s="27">
        <v>4659</v>
      </c>
      <c r="C323" s="28">
        <v>2</v>
      </c>
      <c r="D323" s="29" t="s">
        <v>370</v>
      </c>
    </row>
    <row r="324" spans="1:4" s="19" customFormat="1" ht="92.4">
      <c r="A324" s="24">
        <v>2</v>
      </c>
      <c r="B324" s="24">
        <v>4659</v>
      </c>
      <c r="C324" s="30">
        <v>3</v>
      </c>
      <c r="D324" s="26" t="s">
        <v>371</v>
      </c>
    </row>
    <row r="325" spans="1:4" s="19" customFormat="1" ht="66">
      <c r="A325" s="24">
        <v>2</v>
      </c>
      <c r="B325" s="24">
        <v>4662</v>
      </c>
      <c r="C325" s="30">
        <v>1</v>
      </c>
      <c r="D325" s="26" t="s">
        <v>372</v>
      </c>
    </row>
    <row r="326" spans="1:4" s="19" customFormat="1" ht="66">
      <c r="A326" s="24">
        <v>2</v>
      </c>
      <c r="B326" s="24">
        <v>4663</v>
      </c>
      <c r="C326" s="30">
        <v>1</v>
      </c>
      <c r="D326" s="23" t="s">
        <v>373</v>
      </c>
    </row>
    <row r="327" spans="1:4" s="19" customFormat="1" ht="26.4">
      <c r="A327" s="20">
        <v>2</v>
      </c>
      <c r="B327" s="20">
        <v>4669</v>
      </c>
      <c r="C327" s="31">
        <v>1</v>
      </c>
      <c r="D327" s="23" t="s">
        <v>374</v>
      </c>
    </row>
    <row r="328" spans="1:4" s="19" customFormat="1" ht="132">
      <c r="A328" s="24">
        <v>2</v>
      </c>
      <c r="B328" s="24">
        <v>4719</v>
      </c>
      <c r="C328" s="30">
        <v>1</v>
      </c>
      <c r="D328" s="26" t="s">
        <v>375</v>
      </c>
    </row>
    <row r="329" spans="1:4" s="19" customFormat="1" ht="66">
      <c r="A329" s="24">
        <v>2</v>
      </c>
      <c r="B329" s="24">
        <v>4721</v>
      </c>
      <c r="C329" s="30">
        <v>1</v>
      </c>
      <c r="D329" s="26" t="s">
        <v>376</v>
      </c>
    </row>
    <row r="330" spans="1:4" s="19" customFormat="1" ht="52.8">
      <c r="A330" s="24">
        <v>2</v>
      </c>
      <c r="B330" s="24">
        <v>4723</v>
      </c>
      <c r="C330" s="30">
        <v>1</v>
      </c>
      <c r="D330" s="26" t="s">
        <v>377</v>
      </c>
    </row>
    <row r="331" spans="1:4" s="19" customFormat="1" ht="66">
      <c r="A331" s="27">
        <v>2</v>
      </c>
      <c r="B331" s="27">
        <v>4752</v>
      </c>
      <c r="C331" s="28">
        <v>1</v>
      </c>
      <c r="D331" s="29" t="s">
        <v>378</v>
      </c>
    </row>
    <row r="332" spans="1:4" s="19" customFormat="1" ht="39.6">
      <c r="A332" s="24">
        <v>2</v>
      </c>
      <c r="B332" s="24">
        <v>4774</v>
      </c>
      <c r="C332" s="30">
        <v>1</v>
      </c>
      <c r="D332" s="26" t="s">
        <v>379</v>
      </c>
    </row>
    <row r="333" spans="1:4" s="19" customFormat="1" ht="52.8">
      <c r="A333" s="24">
        <v>2</v>
      </c>
      <c r="B333" s="24">
        <v>5210</v>
      </c>
      <c r="C333" s="30">
        <v>1</v>
      </c>
      <c r="D333" s="26" t="s">
        <v>380</v>
      </c>
    </row>
    <row r="334" spans="1:4" s="19" customFormat="1" ht="26.4">
      <c r="A334" s="24">
        <v>2</v>
      </c>
      <c r="B334" s="24">
        <v>5221</v>
      </c>
      <c r="C334" s="30">
        <v>1</v>
      </c>
      <c r="D334" s="23" t="s">
        <v>381</v>
      </c>
    </row>
    <row r="335" spans="1:4" s="19" customFormat="1" ht="66">
      <c r="A335" s="24">
        <v>2</v>
      </c>
      <c r="B335" s="24">
        <v>5511</v>
      </c>
      <c r="C335" s="30">
        <v>1</v>
      </c>
      <c r="D335" s="26" t="s">
        <v>382</v>
      </c>
    </row>
    <row r="336" spans="1:4" s="19" customFormat="1" ht="79.2">
      <c r="A336" s="24">
        <v>2</v>
      </c>
      <c r="B336" s="24">
        <v>5512</v>
      </c>
      <c r="C336" s="30">
        <v>1</v>
      </c>
      <c r="D336" s="26" t="s">
        <v>383</v>
      </c>
    </row>
    <row r="337" spans="1:4" s="19" customFormat="1" ht="52.8">
      <c r="A337" s="24">
        <v>2</v>
      </c>
      <c r="B337" s="24">
        <v>5513</v>
      </c>
      <c r="C337" s="30">
        <v>1</v>
      </c>
      <c r="D337" s="26" t="s">
        <v>384</v>
      </c>
    </row>
    <row r="338" spans="1:4" s="19" customFormat="1" ht="39.6">
      <c r="A338" s="24">
        <v>2</v>
      </c>
      <c r="B338" s="24">
        <v>5514</v>
      </c>
      <c r="C338" s="30">
        <v>1</v>
      </c>
      <c r="D338" s="26" t="s">
        <v>385</v>
      </c>
    </row>
    <row r="339" spans="1:4" s="19" customFormat="1" ht="52.8">
      <c r="A339" s="24">
        <v>2</v>
      </c>
      <c r="B339" s="24">
        <v>5519</v>
      </c>
      <c r="C339" s="30">
        <v>1</v>
      </c>
      <c r="D339" s="26" t="s">
        <v>386</v>
      </c>
    </row>
    <row r="340" spans="1:4" s="19" customFormat="1" ht="66">
      <c r="A340" s="24">
        <v>2</v>
      </c>
      <c r="B340" s="24">
        <v>5520</v>
      </c>
      <c r="C340" s="30">
        <v>1</v>
      </c>
      <c r="D340" s="26" t="s">
        <v>387</v>
      </c>
    </row>
    <row r="341" spans="1:4" s="19" customFormat="1" ht="39.6">
      <c r="A341" s="24">
        <v>2</v>
      </c>
      <c r="B341" s="24">
        <v>5530</v>
      </c>
      <c r="C341" s="30">
        <v>1</v>
      </c>
      <c r="D341" s="23" t="s">
        <v>388</v>
      </c>
    </row>
    <row r="342" spans="1:4" s="19" customFormat="1" ht="52.8">
      <c r="A342" s="27">
        <v>2</v>
      </c>
      <c r="B342" s="27">
        <v>5590</v>
      </c>
      <c r="C342" s="28">
        <v>1</v>
      </c>
      <c r="D342" s="29" t="s">
        <v>389</v>
      </c>
    </row>
    <row r="343" spans="1:4" s="19" customFormat="1" ht="52.8">
      <c r="A343" s="24">
        <v>2</v>
      </c>
      <c r="B343" s="24">
        <v>5612</v>
      </c>
      <c r="C343" s="30">
        <v>1</v>
      </c>
      <c r="D343" s="26" t="s">
        <v>390</v>
      </c>
    </row>
    <row r="344" spans="1:4" s="19" customFormat="1" ht="52.8">
      <c r="A344" s="24">
        <v>2</v>
      </c>
      <c r="B344" s="24">
        <v>5630</v>
      </c>
      <c r="C344" s="30">
        <v>1</v>
      </c>
      <c r="D344" s="26" t="s">
        <v>391</v>
      </c>
    </row>
    <row r="345" spans="1:4" s="19" customFormat="1" ht="52.8">
      <c r="A345" s="24">
        <v>2</v>
      </c>
      <c r="B345" s="24">
        <v>5911</v>
      </c>
      <c r="C345" s="30">
        <v>1</v>
      </c>
      <c r="D345" s="23" t="s">
        <v>392</v>
      </c>
    </row>
    <row r="346" spans="1:4" s="19" customFormat="1" ht="92.4">
      <c r="A346" s="24">
        <v>2</v>
      </c>
      <c r="B346" s="24">
        <v>5912</v>
      </c>
      <c r="C346" s="30">
        <v>1</v>
      </c>
      <c r="D346" s="26" t="s">
        <v>393</v>
      </c>
    </row>
    <row r="347" spans="1:4" s="19" customFormat="1" ht="79.2">
      <c r="A347" s="24">
        <v>2</v>
      </c>
      <c r="B347" s="24">
        <v>5912</v>
      </c>
      <c r="C347" s="30">
        <v>2</v>
      </c>
      <c r="D347" s="26" t="s">
        <v>394</v>
      </c>
    </row>
    <row r="348" spans="1:4" s="19" customFormat="1" ht="105.6">
      <c r="A348" s="24">
        <v>2</v>
      </c>
      <c r="B348" s="24">
        <v>5913</v>
      </c>
      <c r="C348" s="30">
        <v>1</v>
      </c>
      <c r="D348" s="26" t="s">
        <v>395</v>
      </c>
    </row>
    <row r="349" spans="1:4" s="19" customFormat="1" ht="79.2">
      <c r="A349" s="24">
        <v>2</v>
      </c>
      <c r="B349" s="24">
        <v>5914</v>
      </c>
      <c r="C349" s="30">
        <v>1</v>
      </c>
      <c r="D349" s="26" t="s">
        <v>396</v>
      </c>
    </row>
    <row r="350" spans="1:4" s="19" customFormat="1" ht="79.2">
      <c r="A350" s="27">
        <v>2</v>
      </c>
      <c r="B350" s="27">
        <v>5920</v>
      </c>
      <c r="C350" s="28">
        <v>1</v>
      </c>
      <c r="D350" s="29" t="s">
        <v>397</v>
      </c>
    </row>
    <row r="351" spans="1:4" s="19" customFormat="1" ht="118.8">
      <c r="A351" s="24">
        <v>2</v>
      </c>
      <c r="B351" s="24">
        <v>5920</v>
      </c>
      <c r="C351" s="30">
        <v>2</v>
      </c>
      <c r="D351" s="26" t="s">
        <v>398</v>
      </c>
    </row>
    <row r="352" spans="1:4" s="19" customFormat="1" ht="118.8">
      <c r="A352" s="24">
        <v>2</v>
      </c>
      <c r="B352" s="24">
        <v>6010</v>
      </c>
      <c r="C352" s="30">
        <v>1</v>
      </c>
      <c r="D352" s="26" t="s">
        <v>399</v>
      </c>
    </row>
    <row r="353" spans="1:4" s="19" customFormat="1" ht="92.4">
      <c r="A353" s="24">
        <v>2</v>
      </c>
      <c r="B353" s="24">
        <v>6020</v>
      </c>
      <c r="C353" s="30">
        <v>1</v>
      </c>
      <c r="D353" s="26" t="s">
        <v>400</v>
      </c>
    </row>
    <row r="354" spans="1:4" s="19" customFormat="1" ht="118.8">
      <c r="A354" s="24">
        <v>2</v>
      </c>
      <c r="B354" s="24">
        <v>6130</v>
      </c>
      <c r="C354" s="30">
        <v>1</v>
      </c>
      <c r="D354" s="26" t="s">
        <v>401</v>
      </c>
    </row>
    <row r="355" spans="1:4" s="19" customFormat="1" ht="92.4">
      <c r="A355" s="27">
        <v>2</v>
      </c>
      <c r="B355" s="27">
        <v>6190</v>
      </c>
      <c r="C355" s="28">
        <v>1</v>
      </c>
      <c r="D355" s="29" t="s">
        <v>402</v>
      </c>
    </row>
    <row r="356" spans="1:4" s="19" customFormat="1" ht="52.8">
      <c r="A356" s="24">
        <v>2</v>
      </c>
      <c r="B356" s="24">
        <v>6521</v>
      </c>
      <c r="C356" s="30">
        <v>1</v>
      </c>
      <c r="D356" s="26" t="s">
        <v>403</v>
      </c>
    </row>
    <row r="357" spans="1:4" s="19" customFormat="1" ht="66">
      <c r="A357" s="24">
        <v>2</v>
      </c>
      <c r="B357" s="24">
        <v>6522</v>
      </c>
      <c r="C357" s="30">
        <v>1</v>
      </c>
      <c r="D357" s="26" t="s">
        <v>404</v>
      </c>
    </row>
    <row r="358" spans="1:4" s="19" customFormat="1" ht="66">
      <c r="A358" s="24">
        <v>2</v>
      </c>
      <c r="B358" s="24">
        <v>6531</v>
      </c>
      <c r="C358" s="30">
        <v>1</v>
      </c>
      <c r="D358" s="23" t="s">
        <v>405</v>
      </c>
    </row>
    <row r="359" spans="1:4" s="19" customFormat="1" ht="66">
      <c r="A359" s="24">
        <v>2</v>
      </c>
      <c r="B359" s="24">
        <v>6532</v>
      </c>
      <c r="C359" s="30">
        <v>1</v>
      </c>
      <c r="D359" s="26" t="s">
        <v>406</v>
      </c>
    </row>
    <row r="360" spans="1:4" s="19" customFormat="1" ht="39.6">
      <c r="A360" s="24">
        <v>2</v>
      </c>
      <c r="B360" s="24">
        <v>6621</v>
      </c>
      <c r="C360" s="30">
        <v>1</v>
      </c>
      <c r="D360" s="23" t="s">
        <v>407</v>
      </c>
    </row>
    <row r="361" spans="1:4" s="19" customFormat="1" ht="52.8">
      <c r="A361" s="24">
        <v>2</v>
      </c>
      <c r="B361" s="24">
        <v>6621</v>
      </c>
      <c r="C361" s="30">
        <v>2</v>
      </c>
      <c r="D361" s="26" t="s">
        <v>408</v>
      </c>
    </row>
    <row r="362" spans="1:4" s="19" customFormat="1" ht="79.2">
      <c r="A362" s="24">
        <v>2</v>
      </c>
      <c r="B362" s="24">
        <v>6629</v>
      </c>
      <c r="C362" s="30">
        <v>1</v>
      </c>
      <c r="D362" s="26" t="s">
        <v>409</v>
      </c>
    </row>
    <row r="363" spans="1:4" s="19" customFormat="1" ht="79.2">
      <c r="A363" s="24">
        <v>2</v>
      </c>
      <c r="B363" s="24">
        <v>6629</v>
      </c>
      <c r="C363" s="30">
        <v>2</v>
      </c>
      <c r="D363" s="26" t="s">
        <v>410</v>
      </c>
    </row>
    <row r="364" spans="1:4" s="19" customFormat="1" ht="26.4">
      <c r="A364" s="32">
        <v>2</v>
      </c>
      <c r="B364" s="32">
        <v>7210</v>
      </c>
      <c r="C364" s="33">
        <v>1</v>
      </c>
      <c r="D364" s="34" t="s">
        <v>411</v>
      </c>
    </row>
    <row r="365" spans="1:4" s="19" customFormat="1" ht="52.8">
      <c r="A365" s="24">
        <v>2</v>
      </c>
      <c r="B365" s="24">
        <v>7410</v>
      </c>
      <c r="C365" s="30">
        <v>1</v>
      </c>
      <c r="D365" s="26" t="s">
        <v>412</v>
      </c>
    </row>
    <row r="366" spans="1:4" s="19" customFormat="1" ht="118.8">
      <c r="A366" s="24">
        <v>2</v>
      </c>
      <c r="B366" s="24">
        <v>7420</v>
      </c>
      <c r="C366" s="30">
        <v>1</v>
      </c>
      <c r="D366" s="26" t="s">
        <v>413</v>
      </c>
    </row>
    <row r="367" spans="1:4" s="19" customFormat="1" ht="92.4">
      <c r="A367" s="24">
        <v>2</v>
      </c>
      <c r="B367" s="24">
        <v>7490</v>
      </c>
      <c r="C367" s="30">
        <v>1</v>
      </c>
      <c r="D367" s="26" t="s">
        <v>414</v>
      </c>
    </row>
    <row r="368" spans="1:4" s="19" customFormat="1" ht="26.4">
      <c r="A368" s="20">
        <v>2</v>
      </c>
      <c r="B368" s="20">
        <v>7490</v>
      </c>
      <c r="C368" s="31">
        <v>2</v>
      </c>
      <c r="D368" s="23" t="s">
        <v>415</v>
      </c>
    </row>
    <row r="369" spans="1:4" s="19" customFormat="1" ht="66">
      <c r="A369" s="24">
        <v>2</v>
      </c>
      <c r="B369" s="24">
        <v>7500</v>
      </c>
      <c r="C369" s="30">
        <v>1</v>
      </c>
      <c r="D369" s="26" t="s">
        <v>416</v>
      </c>
    </row>
    <row r="370" spans="1:4" s="19" customFormat="1" ht="39.6">
      <c r="A370" s="24">
        <v>2</v>
      </c>
      <c r="B370" s="24">
        <v>7710</v>
      </c>
      <c r="C370" s="30">
        <v>1</v>
      </c>
      <c r="D370" s="23" t="s">
        <v>417</v>
      </c>
    </row>
    <row r="371" spans="1:4" s="19" customFormat="1" ht="26.4">
      <c r="A371" s="20">
        <v>2</v>
      </c>
      <c r="B371" s="20">
        <v>7721</v>
      </c>
      <c r="C371" s="31">
        <v>1</v>
      </c>
      <c r="D371" s="23" t="s">
        <v>418</v>
      </c>
    </row>
    <row r="372" spans="1:4" s="19" customFormat="1" ht="52.8">
      <c r="A372" s="24">
        <v>2</v>
      </c>
      <c r="B372" s="24">
        <v>7730</v>
      </c>
      <c r="C372" s="30">
        <v>1</v>
      </c>
      <c r="D372" s="26" t="s">
        <v>419</v>
      </c>
    </row>
    <row r="373" spans="1:4" s="19" customFormat="1" ht="39.6">
      <c r="A373" s="24">
        <v>2</v>
      </c>
      <c r="B373" s="24">
        <v>7730</v>
      </c>
      <c r="C373" s="30">
        <v>2</v>
      </c>
      <c r="D373" s="23" t="s">
        <v>420</v>
      </c>
    </row>
    <row r="374" spans="1:4" s="19" customFormat="1" ht="39.6">
      <c r="A374" s="24">
        <v>2</v>
      </c>
      <c r="B374" s="24">
        <v>7730</v>
      </c>
      <c r="C374" s="30">
        <v>3</v>
      </c>
      <c r="D374" s="23" t="s">
        <v>421</v>
      </c>
    </row>
    <row r="375" spans="1:4" s="19" customFormat="1" ht="66">
      <c r="A375" s="27">
        <v>2</v>
      </c>
      <c r="B375" s="27">
        <v>7730</v>
      </c>
      <c r="C375" s="28">
        <v>4</v>
      </c>
      <c r="D375" s="29" t="s">
        <v>422</v>
      </c>
    </row>
    <row r="376" spans="1:4" s="19" customFormat="1" ht="52.8">
      <c r="A376" s="24">
        <v>2</v>
      </c>
      <c r="B376" s="24">
        <v>7730</v>
      </c>
      <c r="C376" s="30">
        <v>5</v>
      </c>
      <c r="D376" s="26" t="s">
        <v>423</v>
      </c>
    </row>
    <row r="377" spans="1:4" s="19" customFormat="1" ht="66">
      <c r="A377" s="24">
        <v>2</v>
      </c>
      <c r="B377" s="24">
        <v>7730</v>
      </c>
      <c r="C377" s="30">
        <v>6</v>
      </c>
      <c r="D377" s="26" t="s">
        <v>424</v>
      </c>
    </row>
    <row r="378" spans="1:4" s="19" customFormat="1" ht="26.4">
      <c r="A378" s="24">
        <v>2</v>
      </c>
      <c r="B378" s="24">
        <v>7730</v>
      </c>
      <c r="C378" s="30">
        <v>7</v>
      </c>
      <c r="D378" s="23" t="s">
        <v>425</v>
      </c>
    </row>
    <row r="379" spans="1:4" s="19" customFormat="1" ht="26.4">
      <c r="A379" s="24">
        <v>2</v>
      </c>
      <c r="B379" s="24">
        <v>7730</v>
      </c>
      <c r="C379" s="30">
        <v>8</v>
      </c>
      <c r="D379" s="23" t="s">
        <v>426</v>
      </c>
    </row>
    <row r="380" spans="1:4" s="19" customFormat="1" ht="39.6">
      <c r="A380" s="24">
        <v>2</v>
      </c>
      <c r="B380" s="24">
        <v>7730</v>
      </c>
      <c r="C380" s="30">
        <v>9</v>
      </c>
      <c r="D380" s="23" t="s">
        <v>427</v>
      </c>
    </row>
    <row r="381" spans="1:4" s="19" customFormat="1" ht="79.2">
      <c r="A381" s="24">
        <v>2</v>
      </c>
      <c r="B381" s="24">
        <v>7730</v>
      </c>
      <c r="C381" s="41">
        <v>10</v>
      </c>
      <c r="D381" s="26" t="s">
        <v>428</v>
      </c>
    </row>
    <row r="382" spans="1:4" s="19" customFormat="1">
      <c r="A382" s="20">
        <v>2</v>
      </c>
      <c r="B382" s="20">
        <v>8010</v>
      </c>
      <c r="C382" s="31">
        <v>1</v>
      </c>
      <c r="D382" s="23" t="s">
        <v>429</v>
      </c>
    </row>
    <row r="383" spans="1:4" s="19" customFormat="1" ht="92.4">
      <c r="A383" s="24">
        <v>2</v>
      </c>
      <c r="B383" s="24">
        <v>8110</v>
      </c>
      <c r="C383" s="30">
        <v>1</v>
      </c>
      <c r="D383" s="26" t="s">
        <v>430</v>
      </c>
    </row>
    <row r="384" spans="1:4" s="19" customFormat="1" ht="66">
      <c r="A384" s="24">
        <v>2</v>
      </c>
      <c r="B384" s="24">
        <v>8121</v>
      </c>
      <c r="C384" s="30">
        <v>1</v>
      </c>
      <c r="D384" s="26" t="s">
        <v>431</v>
      </c>
    </row>
    <row r="385" spans="1:4" s="19" customFormat="1" ht="26.4">
      <c r="A385" s="20">
        <v>2</v>
      </c>
      <c r="B385" s="20">
        <v>8129</v>
      </c>
      <c r="C385" s="31">
        <v>1</v>
      </c>
      <c r="D385" s="23" t="s">
        <v>432</v>
      </c>
    </row>
    <row r="386" spans="1:4" s="19" customFormat="1" ht="52.8">
      <c r="A386" s="27">
        <v>2</v>
      </c>
      <c r="B386" s="27">
        <v>8130</v>
      </c>
      <c r="C386" s="28">
        <v>1</v>
      </c>
      <c r="D386" s="29" t="s">
        <v>433</v>
      </c>
    </row>
    <row r="387" spans="1:4" s="19" customFormat="1" ht="52.8">
      <c r="A387" s="24">
        <v>2</v>
      </c>
      <c r="B387" s="24">
        <v>8211</v>
      </c>
      <c r="C387" s="30">
        <v>1</v>
      </c>
      <c r="D387" s="26" t="s">
        <v>434</v>
      </c>
    </row>
    <row r="388" spans="1:4" s="19" customFormat="1" ht="118.8">
      <c r="A388" s="24">
        <v>2</v>
      </c>
      <c r="B388" s="24">
        <v>8219</v>
      </c>
      <c r="C388" s="30">
        <v>1</v>
      </c>
      <c r="D388" s="26" t="s">
        <v>435</v>
      </c>
    </row>
    <row r="389" spans="1:4" s="19" customFormat="1" ht="66">
      <c r="A389" s="24">
        <v>2</v>
      </c>
      <c r="B389" s="24">
        <v>8291</v>
      </c>
      <c r="C389" s="30">
        <v>1</v>
      </c>
      <c r="D389" s="23" t="s">
        <v>436</v>
      </c>
    </row>
    <row r="390" spans="1:4" s="19" customFormat="1" ht="26.4">
      <c r="A390" s="24">
        <v>2</v>
      </c>
      <c r="B390" s="24">
        <v>8292</v>
      </c>
      <c r="C390" s="30">
        <v>1</v>
      </c>
      <c r="D390" s="23" t="s">
        <v>437</v>
      </c>
    </row>
    <row r="391" spans="1:4" s="19" customFormat="1" ht="39.6">
      <c r="A391" s="24">
        <v>2</v>
      </c>
      <c r="B391" s="24">
        <v>8299</v>
      </c>
      <c r="C391" s="30">
        <v>1</v>
      </c>
      <c r="D391" s="23" t="s">
        <v>438</v>
      </c>
    </row>
    <row r="392" spans="1:4" s="19" customFormat="1" ht="66">
      <c r="A392" s="24">
        <v>2</v>
      </c>
      <c r="B392" s="24">
        <v>8430</v>
      </c>
      <c r="C392" s="30">
        <v>1</v>
      </c>
      <c r="D392" s="26" t="s">
        <v>439</v>
      </c>
    </row>
    <row r="393" spans="1:4" s="19" customFormat="1">
      <c r="A393" s="37">
        <v>2</v>
      </c>
      <c r="B393" s="37">
        <v>8511</v>
      </c>
      <c r="C393" s="39">
        <v>1</v>
      </c>
      <c r="D393" s="23" t="s">
        <v>440</v>
      </c>
    </row>
    <row r="394" spans="1:4" s="19" customFormat="1">
      <c r="A394" s="37">
        <v>2</v>
      </c>
      <c r="B394" s="37">
        <v>8512</v>
      </c>
      <c r="C394" s="39">
        <v>1</v>
      </c>
      <c r="D394" s="23" t="s">
        <v>441</v>
      </c>
    </row>
    <row r="395" spans="1:4" s="19" customFormat="1" ht="39.6">
      <c r="A395" s="24">
        <v>2</v>
      </c>
      <c r="B395" s="24">
        <v>8530</v>
      </c>
      <c r="C395" s="30">
        <v>1</v>
      </c>
      <c r="D395" s="23" t="s">
        <v>442</v>
      </c>
    </row>
    <row r="396" spans="1:4" s="19" customFormat="1" ht="132">
      <c r="A396" s="27">
        <v>2</v>
      </c>
      <c r="B396" s="27">
        <v>8552</v>
      </c>
      <c r="C396" s="28">
        <v>1</v>
      </c>
      <c r="D396" s="29" t="s">
        <v>443</v>
      </c>
    </row>
    <row r="397" spans="1:4" s="19" customFormat="1" ht="66">
      <c r="A397" s="24">
        <v>2</v>
      </c>
      <c r="B397" s="24">
        <v>8621</v>
      </c>
      <c r="C397" s="30">
        <v>1</v>
      </c>
      <c r="D397" s="26" t="s">
        <v>444</v>
      </c>
    </row>
    <row r="398" spans="1:4" s="19" customFormat="1" ht="79.2">
      <c r="A398" s="24">
        <v>2</v>
      </c>
      <c r="B398" s="24">
        <v>8621</v>
      </c>
      <c r="C398" s="30">
        <v>2</v>
      </c>
      <c r="D398" s="26" t="s">
        <v>445</v>
      </c>
    </row>
    <row r="399" spans="1:4" s="19" customFormat="1" ht="66">
      <c r="A399" s="24">
        <v>2</v>
      </c>
      <c r="B399" s="24">
        <v>8622</v>
      </c>
      <c r="C399" s="30">
        <v>1</v>
      </c>
      <c r="D399" s="26" t="s">
        <v>446</v>
      </c>
    </row>
    <row r="400" spans="1:4" s="19" customFormat="1" ht="52.8">
      <c r="A400" s="24">
        <v>2</v>
      </c>
      <c r="B400" s="24">
        <v>8622</v>
      </c>
      <c r="C400" s="30">
        <v>2</v>
      </c>
      <c r="D400" s="23" t="s">
        <v>447</v>
      </c>
    </row>
    <row r="401" spans="1:4" s="19" customFormat="1" ht="79.2">
      <c r="A401" s="24">
        <v>2</v>
      </c>
      <c r="B401" s="24">
        <v>8710</v>
      </c>
      <c r="C401" s="30">
        <v>1</v>
      </c>
      <c r="D401" s="26" t="s">
        <v>448</v>
      </c>
    </row>
    <row r="402" spans="1:4" s="19" customFormat="1" ht="66">
      <c r="A402" s="24">
        <v>2</v>
      </c>
      <c r="B402" s="24">
        <v>8720</v>
      </c>
      <c r="C402" s="30">
        <v>1</v>
      </c>
      <c r="D402" s="26" t="s">
        <v>449</v>
      </c>
    </row>
    <row r="403" spans="1:4" s="19" customFormat="1" ht="158.4">
      <c r="A403" s="27">
        <v>2</v>
      </c>
      <c r="B403" s="27">
        <v>8730</v>
      </c>
      <c r="C403" s="28">
        <v>1</v>
      </c>
      <c r="D403" s="29" t="s">
        <v>450</v>
      </c>
    </row>
    <row r="404" spans="1:4" s="19" customFormat="1" ht="118.8">
      <c r="A404" s="24">
        <v>2</v>
      </c>
      <c r="B404" s="24">
        <v>8790</v>
      </c>
      <c r="C404" s="30">
        <v>1</v>
      </c>
      <c r="D404" s="26" t="s">
        <v>451</v>
      </c>
    </row>
    <row r="405" spans="1:4" s="19" customFormat="1" ht="26.4">
      <c r="A405" s="20">
        <v>2</v>
      </c>
      <c r="B405" s="20">
        <v>8790</v>
      </c>
      <c r="C405" s="31">
        <v>2</v>
      </c>
      <c r="D405" s="23" t="s">
        <v>452</v>
      </c>
    </row>
    <row r="406" spans="1:4" s="19" customFormat="1" ht="52.8">
      <c r="A406" s="24">
        <v>2</v>
      </c>
      <c r="B406" s="24">
        <v>9002</v>
      </c>
      <c r="C406" s="30">
        <v>1</v>
      </c>
      <c r="D406" s="26" t="s">
        <v>453</v>
      </c>
    </row>
    <row r="407" spans="1:4" s="19" customFormat="1" ht="39.6">
      <c r="A407" s="24">
        <v>2</v>
      </c>
      <c r="B407" s="24">
        <v>9005</v>
      </c>
      <c r="C407" s="30">
        <v>1</v>
      </c>
      <c r="D407" s="23" t="s">
        <v>454</v>
      </c>
    </row>
    <row r="408" spans="1:4" s="19" customFormat="1" ht="132">
      <c r="A408" s="24">
        <v>2</v>
      </c>
      <c r="B408" s="24">
        <v>9006</v>
      </c>
      <c r="C408" s="30">
        <v>1</v>
      </c>
      <c r="D408" s="26" t="s">
        <v>455</v>
      </c>
    </row>
    <row r="409" spans="1:4" s="19" customFormat="1" ht="26.4">
      <c r="A409" s="20">
        <v>2</v>
      </c>
      <c r="B409" s="20">
        <v>9312</v>
      </c>
      <c r="C409" s="31">
        <v>1</v>
      </c>
      <c r="D409" s="23" t="s">
        <v>456</v>
      </c>
    </row>
    <row r="410" spans="1:4" s="19" customFormat="1" ht="105.6">
      <c r="A410" s="27">
        <v>2</v>
      </c>
      <c r="B410" s="27">
        <v>9329</v>
      </c>
      <c r="C410" s="28">
        <v>1</v>
      </c>
      <c r="D410" s="29" t="s">
        <v>457</v>
      </c>
    </row>
    <row r="411" spans="1:4" s="19" customFormat="1" ht="118.8">
      <c r="A411" s="24">
        <v>2</v>
      </c>
      <c r="B411" s="24">
        <v>9511</v>
      </c>
      <c r="C411" s="30">
        <v>1</v>
      </c>
      <c r="D411" s="26" t="s">
        <v>458</v>
      </c>
    </row>
    <row r="412" spans="1:4" s="19" customFormat="1" ht="66">
      <c r="A412" s="24">
        <v>2</v>
      </c>
      <c r="B412" s="24">
        <v>9512</v>
      </c>
      <c r="C412" s="30">
        <v>1</v>
      </c>
      <c r="D412" s="26" t="s">
        <v>459</v>
      </c>
    </row>
    <row r="413" spans="1:4" s="19" customFormat="1" ht="52.8">
      <c r="A413" s="24">
        <v>2</v>
      </c>
      <c r="B413" s="24">
        <v>9521</v>
      </c>
      <c r="C413" s="30">
        <v>1</v>
      </c>
      <c r="D413" s="26" t="s">
        <v>460</v>
      </c>
    </row>
    <row r="414" spans="1:4" s="19" customFormat="1" ht="66">
      <c r="A414" s="24">
        <v>2</v>
      </c>
      <c r="B414" s="24">
        <v>9522</v>
      </c>
      <c r="C414" s="30">
        <v>1</v>
      </c>
      <c r="D414" s="26" t="s">
        <v>461</v>
      </c>
    </row>
    <row r="415" spans="1:4" s="19" customFormat="1" ht="39.6">
      <c r="A415" s="24">
        <v>2</v>
      </c>
      <c r="B415" s="24">
        <v>9523</v>
      </c>
      <c r="C415" s="30">
        <v>1</v>
      </c>
      <c r="D415" s="23" t="s">
        <v>462</v>
      </c>
    </row>
    <row r="416" spans="1:4" s="19" customFormat="1" ht="92.4">
      <c r="A416" s="24">
        <v>2</v>
      </c>
      <c r="B416" s="24">
        <v>9529</v>
      </c>
      <c r="C416" s="30">
        <v>1</v>
      </c>
      <c r="D416" s="26" t="s">
        <v>463</v>
      </c>
    </row>
    <row r="417" spans="1:4" s="19" customFormat="1" ht="39.6">
      <c r="A417" s="24">
        <v>2</v>
      </c>
      <c r="B417" s="24">
        <v>9603</v>
      </c>
      <c r="C417" s="30">
        <v>1</v>
      </c>
      <c r="D417" s="26" t="s">
        <v>464</v>
      </c>
    </row>
    <row r="418" spans="1:4" s="19" customFormat="1" ht="26.4">
      <c r="A418" s="20">
        <v>2</v>
      </c>
      <c r="B418" s="20">
        <v>9609</v>
      </c>
      <c r="C418" s="31">
        <v>1</v>
      </c>
      <c r="D418" s="23" t="s">
        <v>465</v>
      </c>
    </row>
    <row r="419" spans="1:4" s="19" customFormat="1" ht="39.6">
      <c r="A419" s="27">
        <v>2</v>
      </c>
      <c r="B419" s="27">
        <v>9609</v>
      </c>
      <c r="C419" s="28">
        <v>2</v>
      </c>
      <c r="D419" s="34" t="s">
        <v>466</v>
      </c>
    </row>
    <row r="420" spans="1:4" s="19" customFormat="1" ht="52.8">
      <c r="A420" s="24">
        <v>3</v>
      </c>
      <c r="B420" s="35">
        <v>125</v>
      </c>
      <c r="C420" s="30">
        <v>1</v>
      </c>
      <c r="D420" s="26" t="s">
        <v>467</v>
      </c>
    </row>
    <row r="421" spans="1:4" s="19" customFormat="1" ht="39.6">
      <c r="A421" s="24">
        <v>3</v>
      </c>
      <c r="B421" s="35">
        <v>149</v>
      </c>
      <c r="C421" s="30">
        <v>1</v>
      </c>
      <c r="D421" s="26" t="s">
        <v>468</v>
      </c>
    </row>
    <row r="422" spans="1:4" s="19" customFormat="1" ht="26.4">
      <c r="A422" s="20">
        <v>3</v>
      </c>
      <c r="B422" s="21">
        <v>149</v>
      </c>
      <c r="C422" s="31">
        <v>2</v>
      </c>
      <c r="D422" s="23" t="s">
        <v>469</v>
      </c>
    </row>
    <row r="423" spans="1:4" s="19" customFormat="1" ht="39.6">
      <c r="A423" s="24">
        <v>3</v>
      </c>
      <c r="B423" s="35">
        <v>891</v>
      </c>
      <c r="C423" s="30">
        <v>1</v>
      </c>
      <c r="D423" s="23" t="s">
        <v>470</v>
      </c>
    </row>
    <row r="424" spans="1:4" s="19" customFormat="1" ht="26.4">
      <c r="A424" s="20">
        <v>3</v>
      </c>
      <c r="B424" s="21">
        <v>892</v>
      </c>
      <c r="C424" s="31">
        <v>1</v>
      </c>
      <c r="D424" s="23" t="s">
        <v>471</v>
      </c>
    </row>
    <row r="425" spans="1:4" s="19" customFormat="1" ht="26.4">
      <c r="A425" s="24">
        <v>3</v>
      </c>
      <c r="B425" s="35">
        <v>892</v>
      </c>
      <c r="C425" s="30">
        <v>2</v>
      </c>
      <c r="D425" s="23" t="s">
        <v>472</v>
      </c>
    </row>
    <row r="426" spans="1:4" s="19" customFormat="1" ht="39.6">
      <c r="A426" s="24">
        <v>3</v>
      </c>
      <c r="B426" s="24">
        <v>1012</v>
      </c>
      <c r="C426" s="30">
        <v>1</v>
      </c>
      <c r="D426" s="26" t="s">
        <v>473</v>
      </c>
    </row>
    <row r="427" spans="1:4" s="19" customFormat="1" ht="39.6">
      <c r="A427" s="24">
        <v>3</v>
      </c>
      <c r="B427" s="24">
        <v>1012</v>
      </c>
      <c r="C427" s="30">
        <v>2</v>
      </c>
      <c r="D427" s="26" t="s">
        <v>474</v>
      </c>
    </row>
    <row r="428" spans="1:4" s="19" customFormat="1" ht="26.4">
      <c r="A428" s="20">
        <v>3</v>
      </c>
      <c r="B428" s="20">
        <v>1012</v>
      </c>
      <c r="C428" s="31">
        <v>3</v>
      </c>
      <c r="D428" s="23" t="s">
        <v>475</v>
      </c>
    </row>
    <row r="429" spans="1:4" s="19" customFormat="1" ht="26.4">
      <c r="A429" s="20">
        <v>3</v>
      </c>
      <c r="B429" s="20">
        <v>1012</v>
      </c>
      <c r="C429" s="31">
        <v>4</v>
      </c>
      <c r="D429" s="23" t="s">
        <v>476</v>
      </c>
    </row>
    <row r="430" spans="1:4" s="19" customFormat="1" ht="26.4">
      <c r="A430" s="20">
        <v>3</v>
      </c>
      <c r="B430" s="20">
        <v>1012</v>
      </c>
      <c r="C430" s="31">
        <v>5</v>
      </c>
      <c r="D430" s="23" t="s">
        <v>477</v>
      </c>
    </row>
    <row r="431" spans="1:4" s="19" customFormat="1" ht="26.4">
      <c r="A431" s="20">
        <v>3</v>
      </c>
      <c r="B431" s="20">
        <v>1012</v>
      </c>
      <c r="C431" s="31">
        <v>6</v>
      </c>
      <c r="D431" s="23" t="s">
        <v>478</v>
      </c>
    </row>
    <row r="432" spans="1:4" s="19" customFormat="1" ht="52.8">
      <c r="A432" s="24">
        <v>3</v>
      </c>
      <c r="B432" s="24">
        <v>1020</v>
      </c>
      <c r="C432" s="30">
        <v>1</v>
      </c>
      <c r="D432" s="26" t="s">
        <v>479</v>
      </c>
    </row>
    <row r="433" spans="1:4" s="19" customFormat="1" ht="39.6">
      <c r="A433" s="24">
        <v>3</v>
      </c>
      <c r="B433" s="24">
        <v>1020</v>
      </c>
      <c r="C433" s="30">
        <v>2</v>
      </c>
      <c r="D433" s="26" t="s">
        <v>480</v>
      </c>
    </row>
    <row r="434" spans="1:4" s="19" customFormat="1" ht="52.8">
      <c r="A434" s="24">
        <v>3</v>
      </c>
      <c r="B434" s="24">
        <v>1020</v>
      </c>
      <c r="C434" s="30">
        <v>3</v>
      </c>
      <c r="D434" s="23" t="s">
        <v>481</v>
      </c>
    </row>
    <row r="435" spans="1:4" s="19" customFormat="1" ht="26.4">
      <c r="A435" s="20">
        <v>3</v>
      </c>
      <c r="B435" s="20">
        <v>1020</v>
      </c>
      <c r="C435" s="31">
        <v>4</v>
      </c>
      <c r="D435" s="23" t="s">
        <v>482</v>
      </c>
    </row>
    <row r="436" spans="1:4" s="19" customFormat="1" ht="52.8">
      <c r="A436" s="27">
        <v>3</v>
      </c>
      <c r="B436" s="27">
        <v>1040</v>
      </c>
      <c r="C436" s="28">
        <v>1</v>
      </c>
      <c r="D436" s="29" t="s">
        <v>483</v>
      </c>
    </row>
    <row r="437" spans="1:4" s="19" customFormat="1" ht="26.4">
      <c r="A437" s="20">
        <v>3</v>
      </c>
      <c r="B437" s="20">
        <v>1040</v>
      </c>
      <c r="C437" s="31">
        <v>2</v>
      </c>
      <c r="D437" s="23" t="s">
        <v>484</v>
      </c>
    </row>
    <row r="438" spans="1:4" s="19" customFormat="1" ht="52.8">
      <c r="A438" s="24">
        <v>3</v>
      </c>
      <c r="B438" s="24">
        <v>1051</v>
      </c>
      <c r="C438" s="30">
        <v>1</v>
      </c>
      <c r="D438" s="26" t="s">
        <v>485</v>
      </c>
    </row>
    <row r="439" spans="1:4" s="19" customFormat="1" ht="39.6">
      <c r="A439" s="24">
        <v>3</v>
      </c>
      <c r="B439" s="24">
        <v>1051</v>
      </c>
      <c r="C439" s="30">
        <v>2</v>
      </c>
      <c r="D439" s="26" t="s">
        <v>486</v>
      </c>
    </row>
    <row r="440" spans="1:4" s="19" customFormat="1" ht="26.4">
      <c r="A440" s="24">
        <v>3</v>
      </c>
      <c r="B440" s="24">
        <v>1051</v>
      </c>
      <c r="C440" s="30">
        <v>3</v>
      </c>
      <c r="D440" s="23" t="s">
        <v>487</v>
      </c>
    </row>
    <row r="441" spans="1:4" s="19" customFormat="1">
      <c r="A441" s="37">
        <v>3</v>
      </c>
      <c r="B441" s="37">
        <v>1061</v>
      </c>
      <c r="C441" s="39">
        <v>1</v>
      </c>
      <c r="D441" s="23" t="s">
        <v>488</v>
      </c>
    </row>
    <row r="442" spans="1:4" s="19" customFormat="1" ht="26.4">
      <c r="A442" s="20">
        <v>3</v>
      </c>
      <c r="B442" s="20">
        <v>1062</v>
      </c>
      <c r="C442" s="31">
        <v>1</v>
      </c>
      <c r="D442" s="23" t="s">
        <v>489</v>
      </c>
    </row>
    <row r="443" spans="1:4" s="19" customFormat="1">
      <c r="A443" s="20">
        <v>3</v>
      </c>
      <c r="B443" s="20">
        <v>1062</v>
      </c>
      <c r="C443" s="31">
        <v>2</v>
      </c>
      <c r="D443" s="23" t="s">
        <v>490</v>
      </c>
    </row>
    <row r="444" spans="1:4" s="19" customFormat="1" ht="26.4">
      <c r="A444" s="20">
        <v>3</v>
      </c>
      <c r="B444" s="20">
        <v>1072</v>
      </c>
      <c r="C444" s="31">
        <v>1</v>
      </c>
      <c r="D444" s="23" t="s">
        <v>491</v>
      </c>
    </row>
    <row r="445" spans="1:4" s="19" customFormat="1" ht="39.6">
      <c r="A445" s="24">
        <v>3</v>
      </c>
      <c r="B445" s="24">
        <v>1081</v>
      </c>
      <c r="C445" s="30">
        <v>1</v>
      </c>
      <c r="D445" s="23" t="s">
        <v>492</v>
      </c>
    </row>
    <row r="446" spans="1:4" s="19" customFormat="1" ht="26.4">
      <c r="A446" s="24">
        <v>3</v>
      </c>
      <c r="B446" s="24">
        <v>1082</v>
      </c>
      <c r="C446" s="30">
        <v>1</v>
      </c>
      <c r="D446" s="23" t="s">
        <v>493</v>
      </c>
    </row>
    <row r="447" spans="1:4" s="19" customFormat="1" ht="39.6">
      <c r="A447" s="24">
        <v>3</v>
      </c>
      <c r="B447" s="24">
        <v>1082</v>
      </c>
      <c r="C447" s="30">
        <v>2</v>
      </c>
      <c r="D447" s="23" t="s">
        <v>494</v>
      </c>
    </row>
    <row r="448" spans="1:4" s="19" customFormat="1" ht="26.4">
      <c r="A448" s="24">
        <v>3</v>
      </c>
      <c r="B448" s="24">
        <v>1082</v>
      </c>
      <c r="C448" s="30">
        <v>3</v>
      </c>
      <c r="D448" s="23" t="s">
        <v>495</v>
      </c>
    </row>
    <row r="449" spans="1:4" s="19" customFormat="1" ht="39.6">
      <c r="A449" s="24">
        <v>3</v>
      </c>
      <c r="B449" s="24">
        <v>1083</v>
      </c>
      <c r="C449" s="30">
        <v>1</v>
      </c>
      <c r="D449" s="26" t="s">
        <v>496</v>
      </c>
    </row>
    <row r="450" spans="1:4" s="19" customFormat="1" ht="26.4">
      <c r="A450" s="20">
        <v>3</v>
      </c>
      <c r="B450" s="20">
        <v>1083</v>
      </c>
      <c r="C450" s="31">
        <v>2</v>
      </c>
      <c r="D450" s="23" t="s">
        <v>497</v>
      </c>
    </row>
    <row r="451" spans="1:4" s="19" customFormat="1" ht="39.6">
      <c r="A451" s="24">
        <v>3</v>
      </c>
      <c r="B451" s="24">
        <v>1083</v>
      </c>
      <c r="C451" s="30">
        <v>3</v>
      </c>
      <c r="D451" s="26" t="s">
        <v>498</v>
      </c>
    </row>
    <row r="452" spans="1:4" s="19" customFormat="1" ht="39.6">
      <c r="A452" s="24">
        <v>3</v>
      </c>
      <c r="B452" s="24">
        <v>1084</v>
      </c>
      <c r="C452" s="30">
        <v>1</v>
      </c>
      <c r="D452" s="23" t="s">
        <v>499</v>
      </c>
    </row>
    <row r="453" spans="1:4" s="19" customFormat="1" ht="26.4">
      <c r="A453" s="24">
        <v>3</v>
      </c>
      <c r="B453" s="24">
        <v>1084</v>
      </c>
      <c r="C453" s="30">
        <v>2</v>
      </c>
      <c r="D453" s="23" t="s">
        <v>500</v>
      </c>
    </row>
    <row r="454" spans="1:4" s="19" customFormat="1" ht="39.6">
      <c r="A454" s="27">
        <v>3</v>
      </c>
      <c r="B454" s="27">
        <v>1084</v>
      </c>
      <c r="C454" s="28">
        <v>3</v>
      </c>
      <c r="D454" s="34" t="s">
        <v>501</v>
      </c>
    </row>
    <row r="455" spans="1:4" s="19" customFormat="1" ht="39.6">
      <c r="A455" s="24">
        <v>3</v>
      </c>
      <c r="B455" s="24">
        <v>1084</v>
      </c>
      <c r="C455" s="30">
        <v>4</v>
      </c>
      <c r="D455" s="26" t="s">
        <v>502</v>
      </c>
    </row>
    <row r="456" spans="1:4" s="19" customFormat="1" ht="66">
      <c r="A456" s="24">
        <v>3</v>
      </c>
      <c r="B456" s="24">
        <v>1089</v>
      </c>
      <c r="C456" s="30">
        <v>1</v>
      </c>
      <c r="D456" s="26" t="s">
        <v>503</v>
      </c>
    </row>
    <row r="457" spans="1:4" s="19" customFormat="1" ht="66">
      <c r="A457" s="24">
        <v>3</v>
      </c>
      <c r="B457" s="24">
        <v>1089</v>
      </c>
      <c r="C457" s="30">
        <v>2</v>
      </c>
      <c r="D457" s="23" t="s">
        <v>504</v>
      </c>
    </row>
    <row r="458" spans="1:4" s="19" customFormat="1" ht="26.4">
      <c r="A458" s="24">
        <v>3</v>
      </c>
      <c r="B458" s="24">
        <v>1089</v>
      </c>
      <c r="C458" s="30">
        <v>3</v>
      </c>
      <c r="D458" s="23" t="s">
        <v>505</v>
      </c>
    </row>
    <row r="459" spans="1:4" s="19" customFormat="1" ht="26.4">
      <c r="A459" s="20">
        <v>3</v>
      </c>
      <c r="B459" s="20">
        <v>1089</v>
      </c>
      <c r="C459" s="31">
        <v>4</v>
      </c>
      <c r="D459" s="23" t="s">
        <v>506</v>
      </c>
    </row>
    <row r="460" spans="1:4" s="19" customFormat="1" ht="52.8">
      <c r="A460" s="24">
        <v>3</v>
      </c>
      <c r="B460" s="24">
        <v>1090</v>
      </c>
      <c r="C460" s="30">
        <v>1</v>
      </c>
      <c r="D460" s="26" t="s">
        <v>507</v>
      </c>
    </row>
    <row r="461" spans="1:4" s="19" customFormat="1" ht="39.6">
      <c r="A461" s="24">
        <v>3</v>
      </c>
      <c r="B461" s="24">
        <v>1090</v>
      </c>
      <c r="C461" s="30">
        <v>2</v>
      </c>
      <c r="D461" s="26" t="s">
        <v>508</v>
      </c>
    </row>
    <row r="462" spans="1:4" s="19" customFormat="1" ht="26.4">
      <c r="A462" s="24">
        <v>3</v>
      </c>
      <c r="B462" s="24">
        <v>1090</v>
      </c>
      <c r="C462" s="30">
        <v>3</v>
      </c>
      <c r="D462" s="26" t="s">
        <v>509</v>
      </c>
    </row>
    <row r="463" spans="1:4" s="19" customFormat="1" ht="39.6">
      <c r="A463" s="24">
        <v>3</v>
      </c>
      <c r="B463" s="24">
        <v>1101</v>
      </c>
      <c r="C463" s="30">
        <v>1</v>
      </c>
      <c r="D463" s="23" t="s">
        <v>510</v>
      </c>
    </row>
    <row r="464" spans="1:4" s="19" customFormat="1" ht="26.4">
      <c r="A464" s="24">
        <v>3</v>
      </c>
      <c r="B464" s="24">
        <v>1102</v>
      </c>
      <c r="C464" s="30">
        <v>1</v>
      </c>
      <c r="D464" s="23" t="s">
        <v>511</v>
      </c>
    </row>
    <row r="465" spans="1:4" s="19" customFormat="1" ht="39.6">
      <c r="A465" s="24">
        <v>3</v>
      </c>
      <c r="B465" s="24">
        <v>1102</v>
      </c>
      <c r="C465" s="30">
        <v>2</v>
      </c>
      <c r="D465" s="23" t="s">
        <v>512</v>
      </c>
    </row>
    <row r="466" spans="1:4" s="19" customFormat="1" ht="26.4">
      <c r="A466" s="20">
        <v>3</v>
      </c>
      <c r="B466" s="20">
        <v>1102</v>
      </c>
      <c r="C466" s="31">
        <v>3</v>
      </c>
      <c r="D466" s="23" t="s">
        <v>513</v>
      </c>
    </row>
    <row r="467" spans="1:4" s="19" customFormat="1" ht="39.6">
      <c r="A467" s="24">
        <v>3</v>
      </c>
      <c r="B467" s="24">
        <v>1102</v>
      </c>
      <c r="C467" s="30">
        <v>4</v>
      </c>
      <c r="D467" s="26" t="s">
        <v>514</v>
      </c>
    </row>
    <row r="468" spans="1:4" s="19" customFormat="1" ht="39.6">
      <c r="A468" s="24">
        <v>3</v>
      </c>
      <c r="B468" s="24">
        <v>1104</v>
      </c>
      <c r="C468" s="30">
        <v>1</v>
      </c>
      <c r="D468" s="26" t="s">
        <v>515</v>
      </c>
    </row>
    <row r="469" spans="1:4" s="19" customFormat="1" ht="66">
      <c r="A469" s="27">
        <v>3</v>
      </c>
      <c r="B469" s="27">
        <v>1104</v>
      </c>
      <c r="C469" s="28">
        <v>2</v>
      </c>
      <c r="D469" s="29" t="s">
        <v>516</v>
      </c>
    </row>
    <row r="470" spans="1:4" s="19" customFormat="1" ht="52.8">
      <c r="A470" s="24">
        <v>3</v>
      </c>
      <c r="B470" s="24">
        <v>1104</v>
      </c>
      <c r="C470" s="30">
        <v>3</v>
      </c>
      <c r="D470" s="26" t="s">
        <v>517</v>
      </c>
    </row>
    <row r="471" spans="1:4" s="19" customFormat="1" ht="52.8">
      <c r="A471" s="24">
        <v>3</v>
      </c>
      <c r="B471" s="24">
        <v>1200</v>
      </c>
      <c r="C471" s="30">
        <v>1</v>
      </c>
      <c r="D471" s="26" t="s">
        <v>518</v>
      </c>
    </row>
    <row r="472" spans="1:4" s="19" customFormat="1" ht="52.8">
      <c r="A472" s="24">
        <v>3</v>
      </c>
      <c r="B472" s="24">
        <v>1311</v>
      </c>
      <c r="C472" s="30">
        <v>1</v>
      </c>
      <c r="D472" s="23" t="s">
        <v>519</v>
      </c>
    </row>
    <row r="473" spans="1:4" s="19" customFormat="1" ht="105.6">
      <c r="A473" s="24">
        <v>3</v>
      </c>
      <c r="B473" s="24">
        <v>1313</v>
      </c>
      <c r="C473" s="30">
        <v>1</v>
      </c>
      <c r="D473" s="26" t="s">
        <v>520</v>
      </c>
    </row>
    <row r="474" spans="1:4" s="19" customFormat="1" ht="26.4">
      <c r="A474" s="20">
        <v>3</v>
      </c>
      <c r="B474" s="20">
        <v>1313</v>
      </c>
      <c r="C474" s="31">
        <v>2</v>
      </c>
      <c r="D474" s="23" t="s">
        <v>521</v>
      </c>
    </row>
    <row r="475" spans="1:4" s="19" customFormat="1" ht="26.4">
      <c r="A475" s="20">
        <v>3</v>
      </c>
      <c r="B475" s="20">
        <v>1392</v>
      </c>
      <c r="C475" s="31">
        <v>1</v>
      </c>
      <c r="D475" s="23" t="s">
        <v>522</v>
      </c>
    </row>
    <row r="476" spans="1:4" s="19" customFormat="1" ht="79.2">
      <c r="A476" s="24">
        <v>3</v>
      </c>
      <c r="B476" s="24">
        <v>1392</v>
      </c>
      <c r="C476" s="30">
        <v>2</v>
      </c>
      <c r="D476" s="26" t="s">
        <v>523</v>
      </c>
    </row>
    <row r="477" spans="1:4" s="19" customFormat="1" ht="52.8">
      <c r="A477" s="24">
        <v>3</v>
      </c>
      <c r="B477" s="24">
        <v>1392</v>
      </c>
      <c r="C477" s="30">
        <v>3</v>
      </c>
      <c r="D477" s="26" t="s">
        <v>524</v>
      </c>
    </row>
    <row r="478" spans="1:4" s="19" customFormat="1" ht="66">
      <c r="A478" s="24">
        <v>3</v>
      </c>
      <c r="B478" s="24">
        <v>1392</v>
      </c>
      <c r="C478" s="30">
        <v>4</v>
      </c>
      <c r="D478" s="23" t="s">
        <v>525</v>
      </c>
    </row>
    <row r="479" spans="1:4" s="19" customFormat="1" ht="52.8">
      <c r="A479" s="27">
        <v>3</v>
      </c>
      <c r="B479" s="27">
        <v>1394</v>
      </c>
      <c r="C479" s="28">
        <v>1</v>
      </c>
      <c r="D479" s="29" t="s">
        <v>526</v>
      </c>
    </row>
    <row r="480" spans="1:4" s="19" customFormat="1" ht="52.8">
      <c r="A480" s="24">
        <v>3</v>
      </c>
      <c r="B480" s="24">
        <v>1394</v>
      </c>
      <c r="C480" s="30">
        <v>2</v>
      </c>
      <c r="D480" s="26" t="s">
        <v>527</v>
      </c>
    </row>
    <row r="481" spans="1:4" s="19" customFormat="1" ht="79.2">
      <c r="A481" s="24">
        <v>3</v>
      </c>
      <c r="B481" s="24">
        <v>1399</v>
      </c>
      <c r="C481" s="30">
        <v>1</v>
      </c>
      <c r="D481" s="26" t="s">
        <v>528</v>
      </c>
    </row>
    <row r="482" spans="1:4" s="19" customFormat="1" ht="39.6">
      <c r="A482" s="24">
        <v>3</v>
      </c>
      <c r="B482" s="24">
        <v>1410</v>
      </c>
      <c r="C482" s="30">
        <v>1</v>
      </c>
      <c r="D482" s="23" t="s">
        <v>529</v>
      </c>
    </row>
    <row r="483" spans="1:4" s="19" customFormat="1" ht="66">
      <c r="A483" s="24">
        <v>3</v>
      </c>
      <c r="B483" s="24">
        <v>1410</v>
      </c>
      <c r="C483" s="30">
        <v>2</v>
      </c>
      <c r="D483" s="26" t="s">
        <v>530</v>
      </c>
    </row>
    <row r="484" spans="1:4" s="19" customFormat="1" ht="39.6">
      <c r="A484" s="24">
        <v>3</v>
      </c>
      <c r="B484" s="24">
        <v>1410</v>
      </c>
      <c r="C484" s="30">
        <v>3</v>
      </c>
      <c r="D484" s="23" t="s">
        <v>531</v>
      </c>
    </row>
    <row r="485" spans="1:4" s="19" customFormat="1" ht="39.6">
      <c r="A485" s="24">
        <v>3</v>
      </c>
      <c r="B485" s="24">
        <v>1410</v>
      </c>
      <c r="C485" s="30">
        <v>4</v>
      </c>
      <c r="D485" s="26" t="s">
        <v>532</v>
      </c>
    </row>
    <row r="486" spans="1:4" s="19" customFormat="1" ht="66">
      <c r="A486" s="24">
        <v>3</v>
      </c>
      <c r="B486" s="24">
        <v>1430</v>
      </c>
      <c r="C486" s="30">
        <v>1</v>
      </c>
      <c r="D486" s="26" t="s">
        <v>533</v>
      </c>
    </row>
    <row r="487" spans="1:4" s="19" customFormat="1" ht="92.4">
      <c r="A487" s="24">
        <v>3</v>
      </c>
      <c r="B487" s="24">
        <v>1512</v>
      </c>
      <c r="C487" s="30">
        <v>1</v>
      </c>
      <c r="D487" s="26" t="s">
        <v>534</v>
      </c>
    </row>
    <row r="488" spans="1:4" s="19" customFormat="1" ht="52.8">
      <c r="A488" s="24">
        <v>3</v>
      </c>
      <c r="B488" s="24">
        <v>1512</v>
      </c>
      <c r="C488" s="30">
        <v>2</v>
      </c>
      <c r="D488" s="26" t="s">
        <v>535</v>
      </c>
    </row>
    <row r="489" spans="1:4" s="19" customFormat="1" ht="79.2">
      <c r="A489" s="27">
        <v>3</v>
      </c>
      <c r="B489" s="27">
        <v>1512</v>
      </c>
      <c r="C489" s="28">
        <v>3</v>
      </c>
      <c r="D489" s="29" t="s">
        <v>536</v>
      </c>
    </row>
    <row r="490" spans="1:4" s="19" customFormat="1" ht="105.6">
      <c r="A490" s="24">
        <v>3</v>
      </c>
      <c r="B490" s="24">
        <v>1513</v>
      </c>
      <c r="C490" s="30">
        <v>1</v>
      </c>
      <c r="D490" s="26" t="s">
        <v>537</v>
      </c>
    </row>
    <row r="491" spans="1:4" s="19" customFormat="1" ht="52.8">
      <c r="A491" s="24">
        <v>3</v>
      </c>
      <c r="B491" s="24">
        <v>1513</v>
      </c>
      <c r="C491" s="30">
        <v>2</v>
      </c>
      <c r="D491" s="26" t="s">
        <v>538</v>
      </c>
    </row>
    <row r="492" spans="1:4" s="19" customFormat="1" ht="39.6">
      <c r="A492" s="24">
        <v>3</v>
      </c>
      <c r="B492" s="24">
        <v>1521</v>
      </c>
      <c r="C492" s="30">
        <v>1</v>
      </c>
      <c r="D492" s="23" t="s">
        <v>539</v>
      </c>
    </row>
    <row r="493" spans="1:4" s="19" customFormat="1" ht="26.4">
      <c r="A493" s="20">
        <v>3</v>
      </c>
      <c r="B493" s="20">
        <v>1521</v>
      </c>
      <c r="C493" s="31">
        <v>2</v>
      </c>
      <c r="D493" s="23" t="s">
        <v>540</v>
      </c>
    </row>
    <row r="494" spans="1:4" s="19" customFormat="1" ht="66">
      <c r="A494" s="24">
        <v>3</v>
      </c>
      <c r="B494" s="24">
        <v>1522</v>
      </c>
      <c r="C494" s="30">
        <v>1</v>
      </c>
      <c r="D494" s="26" t="s">
        <v>541</v>
      </c>
    </row>
    <row r="495" spans="1:4" s="19" customFormat="1" ht="39.6">
      <c r="A495" s="24">
        <v>3</v>
      </c>
      <c r="B495" s="24">
        <v>1523</v>
      </c>
      <c r="C495" s="30">
        <v>1</v>
      </c>
      <c r="D495" s="23" t="s">
        <v>542</v>
      </c>
    </row>
    <row r="496" spans="1:4" s="19" customFormat="1" ht="66">
      <c r="A496" s="24">
        <v>3</v>
      </c>
      <c r="B496" s="24">
        <v>1610</v>
      </c>
      <c r="C496" s="30">
        <v>1</v>
      </c>
      <c r="D496" s="26" t="s">
        <v>543</v>
      </c>
    </row>
    <row r="497" spans="1:4" s="19" customFormat="1" ht="39.6">
      <c r="A497" s="24">
        <v>3</v>
      </c>
      <c r="B497" s="24">
        <v>1610</v>
      </c>
      <c r="C497" s="30">
        <v>2</v>
      </c>
      <c r="D497" s="26" t="s">
        <v>544</v>
      </c>
    </row>
    <row r="498" spans="1:4" s="19" customFormat="1" ht="39.6">
      <c r="A498" s="24">
        <v>3</v>
      </c>
      <c r="B498" s="24">
        <v>1610</v>
      </c>
      <c r="C498" s="30">
        <v>3</v>
      </c>
      <c r="D498" s="26" t="s">
        <v>545</v>
      </c>
    </row>
    <row r="499" spans="1:4" s="19" customFormat="1" ht="105.6">
      <c r="A499" s="27">
        <v>3</v>
      </c>
      <c r="B499" s="27">
        <v>1630</v>
      </c>
      <c r="C499" s="28">
        <v>1</v>
      </c>
      <c r="D499" s="29" t="s">
        <v>546</v>
      </c>
    </row>
    <row r="500" spans="1:4" s="19" customFormat="1" ht="39.6">
      <c r="A500" s="24">
        <v>3</v>
      </c>
      <c r="B500" s="24">
        <v>1630</v>
      </c>
      <c r="C500" s="30">
        <v>2</v>
      </c>
      <c r="D500" s="26" t="s">
        <v>547</v>
      </c>
    </row>
    <row r="501" spans="1:4" s="19" customFormat="1" ht="79.2">
      <c r="A501" s="24">
        <v>3</v>
      </c>
      <c r="B501" s="24">
        <v>1640</v>
      </c>
      <c r="C501" s="30">
        <v>1</v>
      </c>
      <c r="D501" s="26" t="s">
        <v>548</v>
      </c>
    </row>
    <row r="502" spans="1:4" s="19" customFormat="1" ht="66">
      <c r="A502" s="24">
        <v>3</v>
      </c>
      <c r="B502" s="24">
        <v>1690</v>
      </c>
      <c r="C502" s="30">
        <v>1</v>
      </c>
      <c r="D502" s="23" t="s">
        <v>549</v>
      </c>
    </row>
    <row r="503" spans="1:4" s="19" customFormat="1" ht="66">
      <c r="A503" s="24">
        <v>3</v>
      </c>
      <c r="B503" s="24">
        <v>1690</v>
      </c>
      <c r="C503" s="30">
        <v>2</v>
      </c>
      <c r="D503" s="26" t="s">
        <v>550</v>
      </c>
    </row>
    <row r="504" spans="1:4" s="19" customFormat="1" ht="79.2">
      <c r="A504" s="24">
        <v>3</v>
      </c>
      <c r="B504" s="24">
        <v>1690</v>
      </c>
      <c r="C504" s="30">
        <v>3</v>
      </c>
      <c r="D504" s="26" t="s">
        <v>551</v>
      </c>
    </row>
    <row r="505" spans="1:4" s="19" customFormat="1" ht="79.2">
      <c r="A505" s="24">
        <v>3</v>
      </c>
      <c r="B505" s="24">
        <v>1702</v>
      </c>
      <c r="C505" s="30">
        <v>1</v>
      </c>
      <c r="D505" s="26" t="s">
        <v>552</v>
      </c>
    </row>
    <row r="506" spans="1:4" s="19" customFormat="1" ht="92.4">
      <c r="A506" s="24">
        <v>3</v>
      </c>
      <c r="B506" s="24">
        <v>1812</v>
      </c>
      <c r="C506" s="30">
        <v>1</v>
      </c>
      <c r="D506" s="26" t="s">
        <v>553</v>
      </c>
    </row>
    <row r="507" spans="1:4" s="19" customFormat="1" ht="26.4">
      <c r="A507" s="27">
        <v>3</v>
      </c>
      <c r="B507" s="27">
        <v>1812</v>
      </c>
      <c r="C507" s="28">
        <v>2</v>
      </c>
      <c r="D507" s="34" t="s">
        <v>554</v>
      </c>
    </row>
    <row r="508" spans="1:4" s="19" customFormat="1" ht="52.8">
      <c r="A508" s="24">
        <v>3</v>
      </c>
      <c r="B508" s="24">
        <v>1812</v>
      </c>
      <c r="C508" s="30">
        <v>3</v>
      </c>
      <c r="D508" s="26" t="s">
        <v>555</v>
      </c>
    </row>
    <row r="509" spans="1:4" s="19" customFormat="1" ht="66">
      <c r="A509" s="24">
        <v>3</v>
      </c>
      <c r="B509" s="24">
        <v>1922</v>
      </c>
      <c r="C509" s="30">
        <v>1</v>
      </c>
      <c r="D509" s="26" t="s">
        <v>556</v>
      </c>
    </row>
    <row r="510" spans="1:4" s="19" customFormat="1" ht="39.6">
      <c r="A510" s="24">
        <v>3</v>
      </c>
      <c r="B510" s="24">
        <v>2011</v>
      </c>
      <c r="C510" s="30">
        <v>1</v>
      </c>
      <c r="D510" s="23" t="s">
        <v>557</v>
      </c>
    </row>
    <row r="511" spans="1:4" s="19" customFormat="1" ht="39.6">
      <c r="A511" s="24">
        <v>3</v>
      </c>
      <c r="B511" s="24">
        <v>2011</v>
      </c>
      <c r="C511" s="30">
        <v>2</v>
      </c>
      <c r="D511" s="23" t="s">
        <v>558</v>
      </c>
    </row>
    <row r="512" spans="1:4" s="19" customFormat="1" ht="66">
      <c r="A512" s="24">
        <v>3</v>
      </c>
      <c r="B512" s="24">
        <v>2014</v>
      </c>
      <c r="C512" s="30">
        <v>1</v>
      </c>
      <c r="D512" s="26" t="s">
        <v>559</v>
      </c>
    </row>
    <row r="513" spans="1:4" s="19" customFormat="1" ht="66">
      <c r="A513" s="24">
        <v>3</v>
      </c>
      <c r="B513" s="24">
        <v>2022</v>
      </c>
      <c r="C513" s="30">
        <v>1</v>
      </c>
      <c r="D513" s="26" t="s">
        <v>560</v>
      </c>
    </row>
    <row r="514" spans="1:4" s="19" customFormat="1" ht="66">
      <c r="A514" s="24">
        <v>3</v>
      </c>
      <c r="B514" s="24">
        <v>2023</v>
      </c>
      <c r="C514" s="30">
        <v>1</v>
      </c>
      <c r="D514" s="26" t="s">
        <v>561</v>
      </c>
    </row>
    <row r="515" spans="1:4" s="19" customFormat="1" ht="118.8">
      <c r="A515" s="24">
        <v>3</v>
      </c>
      <c r="B515" s="24">
        <v>2023</v>
      </c>
      <c r="C515" s="30">
        <v>2</v>
      </c>
      <c r="D515" s="26" t="s">
        <v>562</v>
      </c>
    </row>
    <row r="516" spans="1:4" s="19" customFormat="1" ht="145.19999999999999">
      <c r="A516" s="27">
        <v>3</v>
      </c>
      <c r="B516" s="27">
        <v>2023</v>
      </c>
      <c r="C516" s="28">
        <v>3</v>
      </c>
      <c r="D516" s="29" t="s">
        <v>563</v>
      </c>
    </row>
    <row r="517" spans="1:4" s="19" customFormat="1" ht="92.4">
      <c r="A517" s="24">
        <v>3</v>
      </c>
      <c r="B517" s="24">
        <v>2023</v>
      </c>
      <c r="C517" s="30">
        <v>4</v>
      </c>
      <c r="D517" s="26" t="s">
        <v>564</v>
      </c>
    </row>
    <row r="518" spans="1:4" s="19" customFormat="1" ht="79.2">
      <c r="A518" s="24">
        <v>3</v>
      </c>
      <c r="B518" s="24">
        <v>2029</v>
      </c>
      <c r="C518" s="30">
        <v>1</v>
      </c>
      <c r="D518" s="26" t="s">
        <v>565</v>
      </c>
    </row>
    <row r="519" spans="1:4" s="19" customFormat="1" ht="52.8">
      <c r="A519" s="24">
        <v>3</v>
      </c>
      <c r="B519" s="24">
        <v>2029</v>
      </c>
      <c r="C519" s="30">
        <v>2</v>
      </c>
      <c r="D519" s="23" t="s">
        <v>566</v>
      </c>
    </row>
    <row r="520" spans="1:4" s="19" customFormat="1" ht="52.8">
      <c r="A520" s="24">
        <v>3</v>
      </c>
      <c r="B520" s="24">
        <v>2029</v>
      </c>
      <c r="C520" s="30">
        <v>3</v>
      </c>
      <c r="D520" s="23" t="s">
        <v>567</v>
      </c>
    </row>
    <row r="521" spans="1:4" s="19" customFormat="1">
      <c r="A521" s="20">
        <v>3</v>
      </c>
      <c r="B521" s="20">
        <v>2029</v>
      </c>
      <c r="C521" s="31">
        <v>4</v>
      </c>
      <c r="D521" s="23" t="s">
        <v>568</v>
      </c>
    </row>
    <row r="522" spans="1:4" s="19" customFormat="1" ht="26.4">
      <c r="A522" s="20">
        <v>3</v>
      </c>
      <c r="B522" s="20">
        <v>2029</v>
      </c>
      <c r="C522" s="31">
        <v>5</v>
      </c>
      <c r="D522" s="23" t="s">
        <v>569</v>
      </c>
    </row>
    <row r="523" spans="1:4" s="19" customFormat="1" ht="39.6">
      <c r="A523" s="24">
        <v>3</v>
      </c>
      <c r="B523" s="24">
        <v>2029</v>
      </c>
      <c r="C523" s="30">
        <v>6</v>
      </c>
      <c r="D523" s="26" t="s">
        <v>570</v>
      </c>
    </row>
    <row r="524" spans="1:4" s="19" customFormat="1" ht="26.4">
      <c r="A524" s="20">
        <v>3</v>
      </c>
      <c r="B524" s="20">
        <v>2029</v>
      </c>
      <c r="C524" s="31">
        <v>7</v>
      </c>
      <c r="D524" s="23" t="s">
        <v>571</v>
      </c>
    </row>
    <row r="525" spans="1:4" s="19" customFormat="1" ht="26.4">
      <c r="A525" s="24">
        <v>3</v>
      </c>
      <c r="B525" s="24">
        <v>2029</v>
      </c>
      <c r="C525" s="30">
        <v>8</v>
      </c>
      <c r="D525" s="23" t="s">
        <v>572</v>
      </c>
    </row>
    <row r="526" spans="1:4" s="19" customFormat="1" ht="66">
      <c r="A526" s="27">
        <v>3</v>
      </c>
      <c r="B526" s="27">
        <v>2030</v>
      </c>
      <c r="C526" s="28">
        <v>1</v>
      </c>
      <c r="D526" s="29" t="s">
        <v>573</v>
      </c>
    </row>
    <row r="527" spans="1:4" s="19" customFormat="1" ht="92.4">
      <c r="A527" s="24">
        <v>3</v>
      </c>
      <c r="B527" s="24">
        <v>2030</v>
      </c>
      <c r="C527" s="30">
        <v>2</v>
      </c>
      <c r="D527" s="26" t="s">
        <v>574</v>
      </c>
    </row>
    <row r="528" spans="1:4" s="19" customFormat="1" ht="39.6">
      <c r="A528" s="24">
        <v>3</v>
      </c>
      <c r="B528" s="24">
        <v>2030</v>
      </c>
      <c r="C528" s="30">
        <v>3</v>
      </c>
      <c r="D528" s="26" t="s">
        <v>575</v>
      </c>
    </row>
    <row r="529" spans="1:4" s="19" customFormat="1" ht="92.4">
      <c r="A529" s="24">
        <v>3</v>
      </c>
      <c r="B529" s="24">
        <v>2100</v>
      </c>
      <c r="C529" s="30">
        <v>1</v>
      </c>
      <c r="D529" s="26" t="s">
        <v>576</v>
      </c>
    </row>
    <row r="530" spans="1:4" s="19" customFormat="1" ht="145.19999999999999">
      <c r="A530" s="24">
        <v>3</v>
      </c>
      <c r="B530" s="24">
        <v>2100</v>
      </c>
      <c r="C530" s="30">
        <v>2</v>
      </c>
      <c r="D530" s="26" t="s">
        <v>577</v>
      </c>
    </row>
    <row r="531" spans="1:4" s="19" customFormat="1" ht="39.6">
      <c r="A531" s="24">
        <v>3</v>
      </c>
      <c r="B531" s="24">
        <v>2100</v>
      </c>
      <c r="C531" s="30">
        <v>3</v>
      </c>
      <c r="D531" s="23" t="s">
        <v>578</v>
      </c>
    </row>
    <row r="532" spans="1:4" s="19" customFormat="1" ht="52.8">
      <c r="A532" s="24">
        <v>3</v>
      </c>
      <c r="B532" s="24">
        <v>2100</v>
      </c>
      <c r="C532" s="30">
        <v>4</v>
      </c>
      <c r="D532" s="26" t="s">
        <v>579</v>
      </c>
    </row>
    <row r="533" spans="1:4" s="19" customFormat="1" ht="79.2">
      <c r="A533" s="27">
        <v>3</v>
      </c>
      <c r="B533" s="27">
        <v>2100</v>
      </c>
      <c r="C533" s="28">
        <v>5</v>
      </c>
      <c r="D533" s="29" t="s">
        <v>580</v>
      </c>
    </row>
    <row r="534" spans="1:4" s="19" customFormat="1" ht="79.2">
      <c r="A534" s="24">
        <v>3</v>
      </c>
      <c r="B534" s="24">
        <v>2219</v>
      </c>
      <c r="C534" s="30">
        <v>1</v>
      </c>
      <c r="D534" s="26" t="s">
        <v>581</v>
      </c>
    </row>
    <row r="535" spans="1:4" s="19" customFormat="1" ht="66">
      <c r="A535" s="24">
        <v>3</v>
      </c>
      <c r="B535" s="24">
        <v>2219</v>
      </c>
      <c r="C535" s="30">
        <v>2</v>
      </c>
      <c r="D535" s="26" t="s">
        <v>582</v>
      </c>
    </row>
    <row r="536" spans="1:4" s="19" customFormat="1" ht="66">
      <c r="A536" s="24">
        <v>3</v>
      </c>
      <c r="B536" s="24">
        <v>2219</v>
      </c>
      <c r="C536" s="30">
        <v>3</v>
      </c>
      <c r="D536" s="23" t="s">
        <v>583</v>
      </c>
    </row>
    <row r="537" spans="1:4" s="19" customFormat="1" ht="52.8">
      <c r="A537" s="24">
        <v>3</v>
      </c>
      <c r="B537" s="24">
        <v>2219</v>
      </c>
      <c r="C537" s="30">
        <v>4</v>
      </c>
      <c r="D537" s="26" t="s">
        <v>584</v>
      </c>
    </row>
    <row r="538" spans="1:4" s="19" customFormat="1" ht="184.8">
      <c r="A538" s="24">
        <v>3</v>
      </c>
      <c r="B538" s="24">
        <v>2229</v>
      </c>
      <c r="C538" s="30">
        <v>1</v>
      </c>
      <c r="D538" s="26" t="s">
        <v>585</v>
      </c>
    </row>
    <row r="539" spans="1:4" s="19" customFormat="1" ht="66">
      <c r="A539" s="24">
        <v>3</v>
      </c>
      <c r="B539" s="24">
        <v>2229</v>
      </c>
      <c r="C539" s="30">
        <v>2</v>
      </c>
      <c r="D539" s="26" t="s">
        <v>586</v>
      </c>
    </row>
    <row r="540" spans="1:4" s="19" customFormat="1" ht="66">
      <c r="A540" s="27">
        <v>3</v>
      </c>
      <c r="B540" s="27">
        <v>2229</v>
      </c>
      <c r="C540" s="28">
        <v>3</v>
      </c>
      <c r="D540" s="29" t="s">
        <v>587</v>
      </c>
    </row>
    <row r="541" spans="1:4" s="19" customFormat="1" ht="39.6">
      <c r="A541" s="24">
        <v>3</v>
      </c>
      <c r="B541" s="24">
        <v>2310</v>
      </c>
      <c r="C541" s="30">
        <v>1</v>
      </c>
      <c r="D541" s="26" t="s">
        <v>588</v>
      </c>
    </row>
    <row r="542" spans="1:4" s="19" customFormat="1" ht="26.4">
      <c r="A542" s="20">
        <v>3</v>
      </c>
      <c r="B542" s="20">
        <v>2394</v>
      </c>
      <c r="C542" s="31">
        <v>1</v>
      </c>
      <c r="D542" s="23" t="s">
        <v>589</v>
      </c>
    </row>
    <row r="543" spans="1:4" s="19" customFormat="1" ht="26.4">
      <c r="A543" s="20">
        <v>3</v>
      </c>
      <c r="B543" s="20">
        <v>2396</v>
      </c>
      <c r="C543" s="31">
        <v>1</v>
      </c>
      <c r="D543" s="23" t="s">
        <v>590</v>
      </c>
    </row>
    <row r="544" spans="1:4" s="19" customFormat="1" ht="52.8">
      <c r="A544" s="24">
        <v>3</v>
      </c>
      <c r="B544" s="24">
        <v>2399</v>
      </c>
      <c r="C544" s="30">
        <v>1</v>
      </c>
      <c r="D544" s="23" t="s">
        <v>591</v>
      </c>
    </row>
    <row r="545" spans="1:4" s="19" customFormat="1" ht="66">
      <c r="A545" s="24">
        <v>3</v>
      </c>
      <c r="B545" s="24">
        <v>2421</v>
      </c>
      <c r="C545" s="30">
        <v>1</v>
      </c>
      <c r="D545" s="26" t="s">
        <v>592</v>
      </c>
    </row>
    <row r="546" spans="1:4" s="19" customFormat="1" ht="26.4">
      <c r="A546" s="24">
        <v>3</v>
      </c>
      <c r="B546" s="24">
        <v>2421</v>
      </c>
      <c r="C546" s="30">
        <v>2</v>
      </c>
      <c r="D546" s="23" t="s">
        <v>593</v>
      </c>
    </row>
    <row r="547" spans="1:4" s="19" customFormat="1" ht="39.6">
      <c r="A547" s="24">
        <v>3</v>
      </c>
      <c r="B547" s="24">
        <v>2421</v>
      </c>
      <c r="C547" s="30">
        <v>3</v>
      </c>
      <c r="D547" s="26" t="s">
        <v>594</v>
      </c>
    </row>
    <row r="548" spans="1:4" s="19" customFormat="1" ht="39.6">
      <c r="A548" s="24">
        <v>3</v>
      </c>
      <c r="B548" s="24">
        <v>2421</v>
      </c>
      <c r="C548" s="30">
        <v>4</v>
      </c>
      <c r="D548" s="26" t="s">
        <v>595</v>
      </c>
    </row>
    <row r="549" spans="1:4" s="19" customFormat="1" ht="79.2">
      <c r="A549" s="24">
        <v>3</v>
      </c>
      <c r="B549" s="24">
        <v>2511</v>
      </c>
      <c r="C549" s="30">
        <v>1</v>
      </c>
      <c r="D549" s="26" t="s">
        <v>596</v>
      </c>
    </row>
    <row r="550" spans="1:4" s="19" customFormat="1" ht="92.4">
      <c r="A550" s="24">
        <v>3</v>
      </c>
      <c r="B550" s="24">
        <v>2520</v>
      </c>
      <c r="C550" s="30">
        <v>1</v>
      </c>
      <c r="D550" s="26" t="s">
        <v>597</v>
      </c>
    </row>
    <row r="551" spans="1:4" s="19" customFormat="1" ht="26.4">
      <c r="A551" s="24">
        <v>3</v>
      </c>
      <c r="B551" s="24">
        <v>2520</v>
      </c>
      <c r="C551" s="30">
        <v>2</v>
      </c>
      <c r="D551" s="23" t="s">
        <v>598</v>
      </c>
    </row>
    <row r="552" spans="1:4" s="19" customFormat="1" ht="39.6">
      <c r="A552" s="27">
        <v>3</v>
      </c>
      <c r="B552" s="27">
        <v>2591</v>
      </c>
      <c r="C552" s="28">
        <v>1</v>
      </c>
      <c r="D552" s="34" t="s">
        <v>599</v>
      </c>
    </row>
    <row r="553" spans="1:4" s="19" customFormat="1" ht="79.2">
      <c r="A553" s="24">
        <v>3</v>
      </c>
      <c r="B553" s="24">
        <v>2592</v>
      </c>
      <c r="C553" s="30">
        <v>1</v>
      </c>
      <c r="D553" s="26" t="s">
        <v>600</v>
      </c>
    </row>
    <row r="554" spans="1:4" s="19" customFormat="1" ht="26.4">
      <c r="A554" s="24">
        <v>3</v>
      </c>
      <c r="B554" s="24">
        <v>2592</v>
      </c>
      <c r="C554" s="30">
        <v>2</v>
      </c>
      <c r="D554" s="26" t="s">
        <v>601</v>
      </c>
    </row>
    <row r="555" spans="1:4" s="19" customFormat="1" ht="66">
      <c r="A555" s="24">
        <v>3</v>
      </c>
      <c r="B555" s="24">
        <v>2593</v>
      </c>
      <c r="C555" s="30">
        <v>1</v>
      </c>
      <c r="D555" s="26" t="s">
        <v>602</v>
      </c>
    </row>
    <row r="556" spans="1:4" s="19" customFormat="1" ht="66">
      <c r="A556" s="24">
        <v>3</v>
      </c>
      <c r="B556" s="24">
        <v>2593</v>
      </c>
      <c r="C556" s="30">
        <v>2</v>
      </c>
      <c r="D556" s="26" t="s">
        <v>603</v>
      </c>
    </row>
    <row r="557" spans="1:4" s="19" customFormat="1" ht="145.19999999999999">
      <c r="A557" s="24">
        <v>3</v>
      </c>
      <c r="B557" s="24">
        <v>2610</v>
      </c>
      <c r="C557" s="30">
        <v>1</v>
      </c>
      <c r="D557" s="26" t="s">
        <v>604</v>
      </c>
    </row>
    <row r="558" spans="1:4" s="19" customFormat="1" ht="105.6">
      <c r="A558" s="24">
        <v>3</v>
      </c>
      <c r="B558" s="24">
        <v>2610</v>
      </c>
      <c r="C558" s="30">
        <v>2</v>
      </c>
      <c r="D558" s="26" t="s">
        <v>605</v>
      </c>
    </row>
    <row r="559" spans="1:4" s="19" customFormat="1" ht="66">
      <c r="A559" s="24">
        <v>3</v>
      </c>
      <c r="B559" s="24">
        <v>2610</v>
      </c>
      <c r="C559" s="30">
        <v>3</v>
      </c>
      <c r="D559" s="26" t="s">
        <v>606</v>
      </c>
    </row>
    <row r="560" spans="1:4" s="19" customFormat="1" ht="39.6">
      <c r="A560" s="27">
        <v>3</v>
      </c>
      <c r="B560" s="27">
        <v>2610</v>
      </c>
      <c r="C560" s="28">
        <v>4</v>
      </c>
      <c r="D560" s="34" t="s">
        <v>607</v>
      </c>
    </row>
    <row r="561" spans="1:4" s="19" customFormat="1" ht="66">
      <c r="A561" s="24">
        <v>3</v>
      </c>
      <c r="B561" s="24">
        <v>2620</v>
      </c>
      <c r="C561" s="30">
        <v>1</v>
      </c>
      <c r="D561" s="26" t="s">
        <v>608</v>
      </c>
    </row>
    <row r="562" spans="1:4" s="19" customFormat="1" ht="66">
      <c r="A562" s="24">
        <v>3</v>
      </c>
      <c r="B562" s="24">
        <v>2630</v>
      </c>
      <c r="C562" s="30">
        <v>1</v>
      </c>
      <c r="D562" s="26" t="s">
        <v>609</v>
      </c>
    </row>
    <row r="563" spans="1:4" s="19" customFormat="1" ht="52.8">
      <c r="A563" s="24">
        <v>3</v>
      </c>
      <c r="B563" s="24">
        <v>2630</v>
      </c>
      <c r="C563" s="30">
        <v>2</v>
      </c>
      <c r="D563" s="23" t="s">
        <v>610</v>
      </c>
    </row>
    <row r="564" spans="1:4" s="19" customFormat="1" ht="52.8">
      <c r="A564" s="24">
        <v>3</v>
      </c>
      <c r="B564" s="24">
        <v>2630</v>
      </c>
      <c r="C564" s="30">
        <v>3</v>
      </c>
      <c r="D564" s="23" t="s">
        <v>611</v>
      </c>
    </row>
    <row r="565" spans="1:4" s="19" customFormat="1" ht="26.4">
      <c r="A565" s="20">
        <v>3</v>
      </c>
      <c r="B565" s="20">
        <v>2630</v>
      </c>
      <c r="C565" s="31">
        <v>4</v>
      </c>
      <c r="D565" s="26" t="s">
        <v>612</v>
      </c>
    </row>
    <row r="566" spans="1:4" s="19" customFormat="1" ht="39.6">
      <c r="A566" s="24">
        <v>3</v>
      </c>
      <c r="B566" s="24">
        <v>2630</v>
      </c>
      <c r="C566" s="30">
        <v>5</v>
      </c>
      <c r="D566" s="23" t="s">
        <v>613</v>
      </c>
    </row>
    <row r="567" spans="1:4" s="19" customFormat="1" ht="79.2">
      <c r="A567" s="24">
        <v>3</v>
      </c>
      <c r="B567" s="24">
        <v>2640</v>
      </c>
      <c r="C567" s="30">
        <v>1</v>
      </c>
      <c r="D567" s="26" t="s">
        <v>614</v>
      </c>
    </row>
    <row r="568" spans="1:4" s="19" customFormat="1" ht="92.4">
      <c r="A568" s="24">
        <v>3</v>
      </c>
      <c r="B568" s="24">
        <v>2640</v>
      </c>
      <c r="C568" s="30">
        <v>2</v>
      </c>
      <c r="D568" s="26" t="s">
        <v>615</v>
      </c>
    </row>
    <row r="569" spans="1:4" s="19" customFormat="1" ht="105.6">
      <c r="A569" s="27">
        <v>3</v>
      </c>
      <c r="B569" s="27">
        <v>2651</v>
      </c>
      <c r="C569" s="28">
        <v>1</v>
      </c>
      <c r="D569" s="29" t="s">
        <v>616</v>
      </c>
    </row>
    <row r="570" spans="1:4" s="19" customFormat="1" ht="52.8">
      <c r="A570" s="24">
        <v>3</v>
      </c>
      <c r="B570" s="24">
        <v>2651</v>
      </c>
      <c r="C570" s="30">
        <v>2</v>
      </c>
      <c r="D570" s="26" t="s">
        <v>617</v>
      </c>
    </row>
    <row r="571" spans="1:4" s="19" customFormat="1" ht="118.8">
      <c r="A571" s="24">
        <v>3</v>
      </c>
      <c r="B571" s="24">
        <v>2651</v>
      </c>
      <c r="C571" s="30">
        <v>3</v>
      </c>
      <c r="D571" s="26" t="s">
        <v>618</v>
      </c>
    </row>
    <row r="572" spans="1:4" s="19" customFormat="1" ht="145.19999999999999">
      <c r="A572" s="24">
        <v>3</v>
      </c>
      <c r="B572" s="24">
        <v>2651</v>
      </c>
      <c r="C572" s="30">
        <v>4</v>
      </c>
      <c r="D572" s="26" t="s">
        <v>619</v>
      </c>
    </row>
    <row r="573" spans="1:4" s="19" customFormat="1" ht="66">
      <c r="A573" s="24">
        <v>3</v>
      </c>
      <c r="B573" s="24">
        <v>2651</v>
      </c>
      <c r="C573" s="30">
        <v>5</v>
      </c>
      <c r="D573" s="26" t="s">
        <v>620</v>
      </c>
    </row>
    <row r="574" spans="1:4" s="19" customFormat="1" ht="237.6">
      <c r="A574" s="27">
        <v>3</v>
      </c>
      <c r="B574" s="27">
        <v>2651</v>
      </c>
      <c r="C574" s="28">
        <v>6</v>
      </c>
      <c r="D574" s="29" t="s">
        <v>621</v>
      </c>
    </row>
    <row r="575" spans="1:4" s="19" customFormat="1" ht="105.6">
      <c r="A575" s="24">
        <v>3</v>
      </c>
      <c r="B575" s="24">
        <v>2651</v>
      </c>
      <c r="C575" s="30">
        <v>7</v>
      </c>
      <c r="D575" s="26" t="s">
        <v>622</v>
      </c>
    </row>
    <row r="576" spans="1:4" s="19" customFormat="1" ht="132">
      <c r="A576" s="24">
        <v>3</v>
      </c>
      <c r="B576" s="24">
        <v>2651</v>
      </c>
      <c r="C576" s="30">
        <v>8</v>
      </c>
      <c r="D576" s="26" t="s">
        <v>623</v>
      </c>
    </row>
    <row r="577" spans="1:4" s="19" customFormat="1" ht="118.8">
      <c r="A577" s="27">
        <v>3</v>
      </c>
      <c r="B577" s="27">
        <v>2651</v>
      </c>
      <c r="C577" s="28">
        <v>9</v>
      </c>
      <c r="D577" s="29" t="s">
        <v>624</v>
      </c>
    </row>
    <row r="578" spans="1:4" s="19" customFormat="1" ht="184.8">
      <c r="A578" s="24">
        <v>3</v>
      </c>
      <c r="B578" s="24">
        <v>2651</v>
      </c>
      <c r="C578" s="41">
        <v>10</v>
      </c>
      <c r="D578" s="26" t="s">
        <v>625</v>
      </c>
    </row>
    <row r="579" spans="1:4" s="19" customFormat="1" ht="132">
      <c r="A579" s="24">
        <v>3</v>
      </c>
      <c r="B579" s="24">
        <v>2652</v>
      </c>
      <c r="C579" s="30">
        <v>1</v>
      </c>
      <c r="D579" s="26" t="s">
        <v>626</v>
      </c>
    </row>
    <row r="580" spans="1:4" s="19" customFormat="1" ht="79.2">
      <c r="A580" s="24">
        <v>3</v>
      </c>
      <c r="B580" s="24">
        <v>2660</v>
      </c>
      <c r="C580" s="30">
        <v>1</v>
      </c>
      <c r="D580" s="26" t="s">
        <v>627</v>
      </c>
    </row>
    <row r="581" spans="1:4" s="19" customFormat="1" ht="105.6">
      <c r="A581" s="27">
        <v>3</v>
      </c>
      <c r="B581" s="27">
        <v>2670</v>
      </c>
      <c r="C581" s="28">
        <v>1</v>
      </c>
      <c r="D581" s="29" t="s">
        <v>628</v>
      </c>
    </row>
    <row r="582" spans="1:4" s="19" customFormat="1" ht="52.8">
      <c r="A582" s="24">
        <v>3</v>
      </c>
      <c r="B582" s="24">
        <v>2670</v>
      </c>
      <c r="C582" s="30">
        <v>2</v>
      </c>
      <c r="D582" s="26" t="s">
        <v>629</v>
      </c>
    </row>
    <row r="583" spans="1:4" s="19" customFormat="1" ht="184.8">
      <c r="A583" s="24">
        <v>3</v>
      </c>
      <c r="B583" s="24">
        <v>2670</v>
      </c>
      <c r="C583" s="30">
        <v>3</v>
      </c>
      <c r="D583" s="26" t="s">
        <v>630</v>
      </c>
    </row>
    <row r="584" spans="1:4" s="19" customFormat="1" ht="52.8">
      <c r="A584" s="24">
        <v>3</v>
      </c>
      <c r="B584" s="24">
        <v>2711</v>
      </c>
      <c r="C584" s="30">
        <v>1</v>
      </c>
      <c r="D584" s="23" t="s">
        <v>631</v>
      </c>
    </row>
    <row r="585" spans="1:4" s="19" customFormat="1" ht="39.6">
      <c r="A585" s="24">
        <v>3</v>
      </c>
      <c r="B585" s="24">
        <v>2711</v>
      </c>
      <c r="C585" s="30">
        <v>2</v>
      </c>
      <c r="D585" s="23" t="s">
        <v>632</v>
      </c>
    </row>
    <row r="586" spans="1:4" s="19" customFormat="1" ht="52.8">
      <c r="A586" s="24">
        <v>3</v>
      </c>
      <c r="B586" s="24">
        <v>2711</v>
      </c>
      <c r="C586" s="30">
        <v>3</v>
      </c>
      <c r="D586" s="23" t="s">
        <v>633</v>
      </c>
    </row>
    <row r="587" spans="1:4" s="19" customFormat="1" ht="66">
      <c r="A587" s="24">
        <v>3</v>
      </c>
      <c r="B587" s="24">
        <v>2712</v>
      </c>
      <c r="C587" s="30">
        <v>1</v>
      </c>
      <c r="D587" s="26" t="s">
        <v>634</v>
      </c>
    </row>
    <row r="588" spans="1:4" s="19" customFormat="1" ht="132">
      <c r="A588" s="27">
        <v>3</v>
      </c>
      <c r="B588" s="27">
        <v>2732</v>
      </c>
      <c r="C588" s="28">
        <v>1</v>
      </c>
      <c r="D588" s="29" t="s">
        <v>635</v>
      </c>
    </row>
    <row r="589" spans="1:4" s="19" customFormat="1" ht="105.6">
      <c r="A589" s="24">
        <v>3</v>
      </c>
      <c r="B589" s="24">
        <v>2740</v>
      </c>
      <c r="C589" s="30">
        <v>1</v>
      </c>
      <c r="D589" s="26" t="s">
        <v>636</v>
      </c>
    </row>
    <row r="590" spans="1:4" s="19" customFormat="1" ht="92.4">
      <c r="A590" s="24">
        <v>3</v>
      </c>
      <c r="B590" s="24">
        <v>2740</v>
      </c>
      <c r="C590" s="30">
        <v>2</v>
      </c>
      <c r="D590" s="26" t="s">
        <v>637</v>
      </c>
    </row>
    <row r="591" spans="1:4" s="19" customFormat="1" ht="105.6">
      <c r="A591" s="24">
        <v>3</v>
      </c>
      <c r="B591" s="24">
        <v>2750</v>
      </c>
      <c r="C591" s="30">
        <v>1</v>
      </c>
      <c r="D591" s="26" t="s">
        <v>638</v>
      </c>
    </row>
    <row r="592" spans="1:4" s="19" customFormat="1" ht="26.4">
      <c r="A592" s="24">
        <v>3</v>
      </c>
      <c r="B592" s="24">
        <v>2750</v>
      </c>
      <c r="C592" s="30">
        <v>2</v>
      </c>
      <c r="D592" s="23" t="s">
        <v>639</v>
      </c>
    </row>
    <row r="593" spans="1:4" s="19" customFormat="1" ht="105.6">
      <c r="A593" s="24">
        <v>3</v>
      </c>
      <c r="B593" s="24">
        <v>2790</v>
      </c>
      <c r="C593" s="30">
        <v>1</v>
      </c>
      <c r="D593" s="26" t="s">
        <v>640</v>
      </c>
    </row>
    <row r="594" spans="1:4" s="19" customFormat="1" ht="118.8">
      <c r="A594" s="27">
        <v>3</v>
      </c>
      <c r="B594" s="27">
        <v>2790</v>
      </c>
      <c r="C594" s="28">
        <v>2</v>
      </c>
      <c r="D594" s="29" t="s">
        <v>641</v>
      </c>
    </row>
    <row r="595" spans="1:4" s="19" customFormat="1" ht="66">
      <c r="A595" s="24">
        <v>3</v>
      </c>
      <c r="B595" s="24">
        <v>2790</v>
      </c>
      <c r="C595" s="30">
        <v>3</v>
      </c>
      <c r="D595" s="26" t="s">
        <v>642</v>
      </c>
    </row>
    <row r="596" spans="1:4" s="19" customFormat="1" ht="105.6">
      <c r="A596" s="24">
        <v>3</v>
      </c>
      <c r="B596" s="24">
        <v>2790</v>
      </c>
      <c r="C596" s="30">
        <v>4</v>
      </c>
      <c r="D596" s="26" t="s">
        <v>643</v>
      </c>
    </row>
    <row r="597" spans="1:4" s="19" customFormat="1" ht="66">
      <c r="A597" s="24">
        <v>3</v>
      </c>
      <c r="B597" s="24">
        <v>2790</v>
      </c>
      <c r="C597" s="30">
        <v>5</v>
      </c>
      <c r="D597" s="26" t="s">
        <v>644</v>
      </c>
    </row>
    <row r="598" spans="1:4" s="19" customFormat="1" ht="92.4">
      <c r="A598" s="24">
        <v>3</v>
      </c>
      <c r="B598" s="24">
        <v>2790</v>
      </c>
      <c r="C598" s="30">
        <v>6</v>
      </c>
      <c r="D598" s="26" t="s">
        <v>645</v>
      </c>
    </row>
    <row r="599" spans="1:4" s="19" customFormat="1" ht="158.4">
      <c r="A599" s="24">
        <v>3</v>
      </c>
      <c r="B599" s="24">
        <v>2817</v>
      </c>
      <c r="C599" s="30">
        <v>1</v>
      </c>
      <c r="D599" s="26" t="s">
        <v>646</v>
      </c>
    </row>
    <row r="600" spans="1:4" s="19" customFormat="1" ht="26.4">
      <c r="A600" s="27">
        <v>3</v>
      </c>
      <c r="B600" s="27">
        <v>2818</v>
      </c>
      <c r="C600" s="28">
        <v>1</v>
      </c>
      <c r="D600" s="34" t="s">
        <v>647</v>
      </c>
    </row>
    <row r="601" spans="1:4" s="19" customFormat="1" ht="158.4">
      <c r="A601" s="24">
        <v>3</v>
      </c>
      <c r="B601" s="24">
        <v>2819</v>
      </c>
      <c r="C601" s="30">
        <v>1</v>
      </c>
      <c r="D601" s="26" t="s">
        <v>648</v>
      </c>
    </row>
    <row r="602" spans="1:4" s="19" customFormat="1" ht="39.6">
      <c r="A602" s="24">
        <v>3</v>
      </c>
      <c r="B602" s="24">
        <v>2819</v>
      </c>
      <c r="C602" s="30">
        <v>2</v>
      </c>
      <c r="D602" s="26" t="s">
        <v>649</v>
      </c>
    </row>
    <row r="603" spans="1:4" s="19" customFormat="1" ht="92.4">
      <c r="A603" s="24">
        <v>3</v>
      </c>
      <c r="B603" s="24">
        <v>2821</v>
      </c>
      <c r="C603" s="30">
        <v>1</v>
      </c>
      <c r="D603" s="26" t="s">
        <v>650</v>
      </c>
    </row>
    <row r="604" spans="1:4" s="19" customFormat="1" ht="79.2">
      <c r="A604" s="24">
        <v>3</v>
      </c>
      <c r="B604" s="24">
        <v>2821</v>
      </c>
      <c r="C604" s="30">
        <v>2</v>
      </c>
      <c r="D604" s="26" t="s">
        <v>651</v>
      </c>
    </row>
    <row r="605" spans="1:4" s="19" customFormat="1" ht="66">
      <c r="A605" s="24">
        <v>3</v>
      </c>
      <c r="B605" s="24">
        <v>2822</v>
      </c>
      <c r="C605" s="30">
        <v>1</v>
      </c>
      <c r="D605" s="26" t="s">
        <v>652</v>
      </c>
    </row>
    <row r="606" spans="1:4" s="19" customFormat="1" ht="105.6">
      <c r="A606" s="27">
        <v>3</v>
      </c>
      <c r="B606" s="27">
        <v>2822</v>
      </c>
      <c r="C606" s="28">
        <v>2</v>
      </c>
      <c r="D606" s="29" t="s">
        <v>653</v>
      </c>
    </row>
    <row r="607" spans="1:4" s="19" customFormat="1" ht="92.4">
      <c r="A607" s="24">
        <v>3</v>
      </c>
      <c r="B607" s="24">
        <v>2822</v>
      </c>
      <c r="C607" s="30">
        <v>3</v>
      </c>
      <c r="D607" s="26" t="s">
        <v>654</v>
      </c>
    </row>
    <row r="608" spans="1:4" s="19" customFormat="1" ht="92.4">
      <c r="A608" s="24">
        <v>3</v>
      </c>
      <c r="B608" s="24">
        <v>2826</v>
      </c>
      <c r="C608" s="30">
        <v>1</v>
      </c>
      <c r="D608" s="26" t="s">
        <v>655</v>
      </c>
    </row>
    <row r="609" spans="1:4" s="19" customFormat="1" ht="184.8">
      <c r="A609" s="24">
        <v>3</v>
      </c>
      <c r="B609" s="24">
        <v>2829</v>
      </c>
      <c r="C609" s="30">
        <v>1</v>
      </c>
      <c r="D609" s="26" t="s">
        <v>656</v>
      </c>
    </row>
    <row r="610" spans="1:4" s="19" customFormat="1" ht="26.4">
      <c r="A610" s="20">
        <v>3</v>
      </c>
      <c r="B610" s="20">
        <v>2829</v>
      </c>
      <c r="C610" s="31">
        <v>2</v>
      </c>
      <c r="D610" s="23" t="s">
        <v>657</v>
      </c>
    </row>
    <row r="611" spans="1:4" s="19" customFormat="1" ht="39.6">
      <c r="A611" s="24">
        <v>3</v>
      </c>
      <c r="B611" s="24">
        <v>2829</v>
      </c>
      <c r="C611" s="30">
        <v>3</v>
      </c>
      <c r="D611" s="23" t="s">
        <v>658</v>
      </c>
    </row>
    <row r="612" spans="1:4" s="19" customFormat="1" ht="158.4">
      <c r="A612" s="27">
        <v>3</v>
      </c>
      <c r="B612" s="27">
        <v>2920</v>
      </c>
      <c r="C612" s="28">
        <v>1</v>
      </c>
      <c r="D612" s="29" t="s">
        <v>659</v>
      </c>
    </row>
    <row r="613" spans="1:4" s="19" customFormat="1" ht="66">
      <c r="A613" s="24">
        <v>3</v>
      </c>
      <c r="B613" s="24">
        <v>2920</v>
      </c>
      <c r="C613" s="30">
        <v>2</v>
      </c>
      <c r="D613" s="26" t="s">
        <v>660</v>
      </c>
    </row>
    <row r="614" spans="1:4" s="19" customFormat="1" ht="26.4">
      <c r="A614" s="20">
        <v>3</v>
      </c>
      <c r="B614" s="20">
        <v>3091</v>
      </c>
      <c r="C614" s="31">
        <v>1</v>
      </c>
      <c r="D614" s="23" t="s">
        <v>661</v>
      </c>
    </row>
    <row r="615" spans="1:4" s="19" customFormat="1" ht="52.8">
      <c r="A615" s="24">
        <v>3</v>
      </c>
      <c r="B615" s="24">
        <v>3092</v>
      </c>
      <c r="C615" s="30">
        <v>1</v>
      </c>
      <c r="D615" s="23" t="s">
        <v>662</v>
      </c>
    </row>
    <row r="616" spans="1:4" s="19" customFormat="1" ht="39.6">
      <c r="A616" s="24">
        <v>3</v>
      </c>
      <c r="B616" s="24">
        <v>3092</v>
      </c>
      <c r="C616" s="30">
        <v>2</v>
      </c>
      <c r="D616" s="26" t="s">
        <v>663</v>
      </c>
    </row>
    <row r="617" spans="1:4" s="19" customFormat="1" ht="66">
      <c r="A617" s="24">
        <v>3</v>
      </c>
      <c r="B617" s="24">
        <v>3099</v>
      </c>
      <c r="C617" s="30">
        <v>1</v>
      </c>
      <c r="D617" s="26" t="s">
        <v>664</v>
      </c>
    </row>
    <row r="618" spans="1:4" s="19" customFormat="1" ht="92.4">
      <c r="A618" s="24">
        <v>3</v>
      </c>
      <c r="B618" s="24">
        <v>3110</v>
      </c>
      <c r="C618" s="30">
        <v>1</v>
      </c>
      <c r="D618" s="26" t="s">
        <v>665</v>
      </c>
    </row>
    <row r="619" spans="1:4" s="19" customFormat="1" ht="39.6">
      <c r="A619" s="24">
        <v>3</v>
      </c>
      <c r="B619" s="24">
        <v>3120</v>
      </c>
      <c r="C619" s="30">
        <v>1</v>
      </c>
      <c r="D619" s="26" t="s">
        <v>666</v>
      </c>
    </row>
    <row r="620" spans="1:4" s="19" customFormat="1" ht="39.6">
      <c r="A620" s="24">
        <v>3</v>
      </c>
      <c r="B620" s="24">
        <v>3210</v>
      </c>
      <c r="C620" s="30">
        <v>1</v>
      </c>
      <c r="D620" s="26" t="s">
        <v>667</v>
      </c>
    </row>
    <row r="621" spans="1:4" s="19" customFormat="1" ht="26.4">
      <c r="A621" s="24">
        <v>3</v>
      </c>
      <c r="B621" s="24">
        <v>3210</v>
      </c>
      <c r="C621" s="30">
        <v>2</v>
      </c>
      <c r="D621" s="23" t="s">
        <v>668</v>
      </c>
    </row>
    <row r="622" spans="1:4" s="19" customFormat="1" ht="26.4">
      <c r="A622" s="27">
        <v>3</v>
      </c>
      <c r="B622" s="27">
        <v>3210</v>
      </c>
      <c r="C622" s="28">
        <v>3</v>
      </c>
      <c r="D622" s="34" t="s">
        <v>669</v>
      </c>
    </row>
    <row r="623" spans="1:4" s="19" customFormat="1" ht="105.6">
      <c r="A623" s="24">
        <v>3</v>
      </c>
      <c r="B623" s="24">
        <v>3220</v>
      </c>
      <c r="C623" s="30">
        <v>1</v>
      </c>
      <c r="D623" s="26" t="s">
        <v>670</v>
      </c>
    </row>
    <row r="624" spans="1:4" s="19" customFormat="1" ht="26.4">
      <c r="A624" s="24">
        <v>3</v>
      </c>
      <c r="B624" s="24">
        <v>3220</v>
      </c>
      <c r="C624" s="30">
        <v>2</v>
      </c>
      <c r="D624" s="26" t="s">
        <v>671</v>
      </c>
    </row>
    <row r="625" spans="1:4" s="19" customFormat="1" ht="105.6">
      <c r="A625" s="24">
        <v>3</v>
      </c>
      <c r="B625" s="24">
        <v>3220</v>
      </c>
      <c r="C625" s="30">
        <v>3</v>
      </c>
      <c r="D625" s="26" t="s">
        <v>672</v>
      </c>
    </row>
    <row r="626" spans="1:4" s="19" customFormat="1" ht="66">
      <c r="A626" s="24">
        <v>3</v>
      </c>
      <c r="B626" s="24">
        <v>3240</v>
      </c>
      <c r="C626" s="30">
        <v>1</v>
      </c>
      <c r="D626" s="26" t="s">
        <v>673</v>
      </c>
    </row>
    <row r="627" spans="1:4" s="19" customFormat="1" ht="66">
      <c r="A627" s="24">
        <v>3</v>
      </c>
      <c r="B627" s="24">
        <v>3240</v>
      </c>
      <c r="C627" s="30">
        <v>2</v>
      </c>
      <c r="D627" s="26" t="s">
        <v>674</v>
      </c>
    </row>
    <row r="628" spans="1:4" s="19" customFormat="1" ht="39.6">
      <c r="A628" s="24">
        <v>3</v>
      </c>
      <c r="B628" s="24">
        <v>3240</v>
      </c>
      <c r="C628" s="30">
        <v>3</v>
      </c>
      <c r="D628" s="26" t="s">
        <v>675</v>
      </c>
    </row>
    <row r="629" spans="1:4" s="19" customFormat="1" ht="66">
      <c r="A629" s="24">
        <v>3</v>
      </c>
      <c r="B629" s="24">
        <v>3250</v>
      </c>
      <c r="C629" s="30">
        <v>1</v>
      </c>
      <c r="D629" s="26" t="s">
        <v>676</v>
      </c>
    </row>
    <row r="630" spans="1:4" s="19" customFormat="1" ht="79.2">
      <c r="A630" s="24">
        <v>3</v>
      </c>
      <c r="B630" s="24">
        <v>3250</v>
      </c>
      <c r="C630" s="30">
        <v>2</v>
      </c>
      <c r="D630" s="26" t="s">
        <v>677</v>
      </c>
    </row>
    <row r="631" spans="1:4" s="19" customFormat="1" ht="105.6">
      <c r="A631" s="27">
        <v>3</v>
      </c>
      <c r="B631" s="27">
        <v>3250</v>
      </c>
      <c r="C631" s="28">
        <v>3</v>
      </c>
      <c r="D631" s="29" t="s">
        <v>678</v>
      </c>
    </row>
    <row r="632" spans="1:4" s="19" customFormat="1" ht="79.2">
      <c r="A632" s="24">
        <v>3</v>
      </c>
      <c r="B632" s="24">
        <v>3250</v>
      </c>
      <c r="C632" s="30">
        <v>4</v>
      </c>
      <c r="D632" s="26" t="s">
        <v>679</v>
      </c>
    </row>
    <row r="633" spans="1:4" s="19" customFormat="1" ht="52.8">
      <c r="A633" s="24">
        <v>3</v>
      </c>
      <c r="B633" s="24">
        <v>3250</v>
      </c>
      <c r="C633" s="30">
        <v>5</v>
      </c>
      <c r="D633" s="26" t="s">
        <v>680</v>
      </c>
    </row>
    <row r="634" spans="1:4" s="19" customFormat="1" ht="39.6">
      <c r="A634" s="24">
        <v>3</v>
      </c>
      <c r="B634" s="24">
        <v>3250</v>
      </c>
      <c r="C634" s="30">
        <v>6</v>
      </c>
      <c r="D634" s="23" t="s">
        <v>681</v>
      </c>
    </row>
    <row r="635" spans="1:4" s="19" customFormat="1" ht="118.8">
      <c r="A635" s="24">
        <v>3</v>
      </c>
      <c r="B635" s="24">
        <v>3250</v>
      </c>
      <c r="C635" s="30">
        <v>7</v>
      </c>
      <c r="D635" s="26" t="s">
        <v>682</v>
      </c>
    </row>
    <row r="636" spans="1:4" s="19" customFormat="1" ht="145.19999999999999">
      <c r="A636" s="24">
        <v>3</v>
      </c>
      <c r="B636" s="24">
        <v>3250</v>
      </c>
      <c r="C636" s="30">
        <v>8</v>
      </c>
      <c r="D636" s="26" t="s">
        <v>683</v>
      </c>
    </row>
    <row r="637" spans="1:4" s="19" customFormat="1" ht="237.6">
      <c r="A637" s="27">
        <v>3</v>
      </c>
      <c r="B637" s="27">
        <v>3290</v>
      </c>
      <c r="C637" s="28">
        <v>1</v>
      </c>
      <c r="D637" s="29" t="s">
        <v>684</v>
      </c>
    </row>
    <row r="638" spans="1:4" s="19" customFormat="1" ht="132">
      <c r="A638" s="24">
        <v>3</v>
      </c>
      <c r="B638" s="24">
        <v>3290</v>
      </c>
      <c r="C638" s="30">
        <v>2</v>
      </c>
      <c r="D638" s="26" t="s">
        <v>685</v>
      </c>
    </row>
    <row r="639" spans="1:4" s="19" customFormat="1" ht="79.2">
      <c r="A639" s="24">
        <v>3</v>
      </c>
      <c r="B639" s="24">
        <v>3290</v>
      </c>
      <c r="C639" s="30">
        <v>3</v>
      </c>
      <c r="D639" s="26" t="s">
        <v>686</v>
      </c>
    </row>
    <row r="640" spans="1:4" s="19" customFormat="1" ht="26.4">
      <c r="A640" s="20">
        <v>3</v>
      </c>
      <c r="B640" s="20">
        <v>3290</v>
      </c>
      <c r="C640" s="31">
        <v>4</v>
      </c>
      <c r="D640" s="23" t="s">
        <v>687</v>
      </c>
    </row>
    <row r="641" spans="1:4" s="19" customFormat="1" ht="52.8">
      <c r="A641" s="24">
        <v>3</v>
      </c>
      <c r="B641" s="24">
        <v>3290</v>
      </c>
      <c r="C641" s="30">
        <v>5</v>
      </c>
      <c r="D641" s="26" t="s">
        <v>688</v>
      </c>
    </row>
    <row r="642" spans="1:4" s="19" customFormat="1" ht="39.6">
      <c r="A642" s="24">
        <v>3</v>
      </c>
      <c r="B642" s="24">
        <v>3311</v>
      </c>
      <c r="C642" s="30">
        <v>1</v>
      </c>
      <c r="D642" s="23" t="s">
        <v>689</v>
      </c>
    </row>
    <row r="643" spans="1:4" s="19" customFormat="1" ht="52.8">
      <c r="A643" s="27">
        <v>3</v>
      </c>
      <c r="B643" s="27">
        <v>3312</v>
      </c>
      <c r="C643" s="28">
        <v>1</v>
      </c>
      <c r="D643" s="29" t="s">
        <v>690</v>
      </c>
    </row>
    <row r="644" spans="1:4" s="19" customFormat="1" ht="66">
      <c r="A644" s="24">
        <v>3</v>
      </c>
      <c r="B644" s="24">
        <v>3313</v>
      </c>
      <c r="C644" s="30">
        <v>1</v>
      </c>
      <c r="D644" s="26" t="s">
        <v>691</v>
      </c>
    </row>
    <row r="645" spans="1:4" s="19" customFormat="1" ht="52.8">
      <c r="A645" s="24">
        <v>3</v>
      </c>
      <c r="B645" s="24">
        <v>3314</v>
      </c>
      <c r="C645" s="30">
        <v>1</v>
      </c>
      <c r="D645" s="26" t="s">
        <v>692</v>
      </c>
    </row>
    <row r="646" spans="1:4" s="19" customFormat="1" ht="26.4">
      <c r="A646" s="24">
        <v>3</v>
      </c>
      <c r="B646" s="24">
        <v>3530</v>
      </c>
      <c r="C646" s="30">
        <v>1</v>
      </c>
      <c r="D646" s="23" t="s">
        <v>693</v>
      </c>
    </row>
    <row r="647" spans="1:4" s="19" customFormat="1" ht="26.4">
      <c r="A647" s="24">
        <v>3</v>
      </c>
      <c r="B647" s="24">
        <v>3600</v>
      </c>
      <c r="C647" s="30">
        <v>1</v>
      </c>
      <c r="D647" s="23" t="s">
        <v>694</v>
      </c>
    </row>
    <row r="648" spans="1:4" s="19" customFormat="1" ht="39.6">
      <c r="A648" s="24">
        <v>3</v>
      </c>
      <c r="B648" s="24">
        <v>3600</v>
      </c>
      <c r="C648" s="30">
        <v>2</v>
      </c>
      <c r="D648" s="23" t="s">
        <v>695</v>
      </c>
    </row>
    <row r="649" spans="1:4" s="19" customFormat="1" ht="66">
      <c r="A649" s="24">
        <v>3</v>
      </c>
      <c r="B649" s="24">
        <v>3811</v>
      </c>
      <c r="C649" s="30">
        <v>1</v>
      </c>
      <c r="D649" s="26" t="s">
        <v>696</v>
      </c>
    </row>
    <row r="650" spans="1:4" s="19" customFormat="1" ht="52.8">
      <c r="A650" s="24">
        <v>3</v>
      </c>
      <c r="B650" s="24">
        <v>3811</v>
      </c>
      <c r="C650" s="30">
        <v>2</v>
      </c>
      <c r="D650" s="26" t="s">
        <v>697</v>
      </c>
    </row>
    <row r="651" spans="1:4" s="19" customFormat="1" ht="66">
      <c r="A651" s="24">
        <v>3</v>
      </c>
      <c r="B651" s="24">
        <v>3821</v>
      </c>
      <c r="C651" s="30">
        <v>1</v>
      </c>
      <c r="D651" s="26" t="s">
        <v>698</v>
      </c>
    </row>
    <row r="652" spans="1:4" s="19" customFormat="1" ht="79.2">
      <c r="A652" s="24">
        <v>3</v>
      </c>
      <c r="B652" s="24">
        <v>3830</v>
      </c>
      <c r="C652" s="30">
        <v>1</v>
      </c>
      <c r="D652" s="26" t="s">
        <v>699</v>
      </c>
    </row>
    <row r="653" spans="1:4" s="19" customFormat="1" ht="52.8">
      <c r="A653" s="24">
        <v>3</v>
      </c>
      <c r="B653" s="24">
        <v>4321</v>
      </c>
      <c r="C653" s="30">
        <v>1</v>
      </c>
      <c r="D653" s="23" t="s">
        <v>700</v>
      </c>
    </row>
    <row r="654" spans="1:4" s="19" customFormat="1" ht="26.4">
      <c r="A654" s="27">
        <v>3</v>
      </c>
      <c r="B654" s="27">
        <v>4322</v>
      </c>
      <c r="C654" s="28">
        <v>1</v>
      </c>
      <c r="D654" s="34" t="s">
        <v>701</v>
      </c>
    </row>
    <row r="655" spans="1:4" s="19" customFormat="1" ht="52.8">
      <c r="A655" s="24">
        <v>3</v>
      </c>
      <c r="B655" s="24">
        <v>4322</v>
      </c>
      <c r="C655" s="30">
        <v>2</v>
      </c>
      <c r="D655" s="26" t="s">
        <v>702</v>
      </c>
    </row>
    <row r="656" spans="1:4" s="19" customFormat="1" ht="39.6">
      <c r="A656" s="24">
        <v>3</v>
      </c>
      <c r="B656" s="24">
        <v>4330</v>
      </c>
      <c r="C656" s="30">
        <v>1</v>
      </c>
      <c r="D656" s="26" t="s">
        <v>703</v>
      </c>
    </row>
    <row r="657" spans="1:4" s="19" customFormat="1" ht="52.8">
      <c r="A657" s="24">
        <v>3</v>
      </c>
      <c r="B657" s="24">
        <v>4520</v>
      </c>
      <c r="C657" s="30">
        <v>1</v>
      </c>
      <c r="D657" s="26" t="s">
        <v>704</v>
      </c>
    </row>
    <row r="658" spans="1:4" s="19" customFormat="1" ht="52.8">
      <c r="A658" s="24">
        <v>3</v>
      </c>
      <c r="B658" s="24">
        <v>4530</v>
      </c>
      <c r="C658" s="30">
        <v>1</v>
      </c>
      <c r="D658" s="23" t="s">
        <v>705</v>
      </c>
    </row>
    <row r="659" spans="1:4" s="19" customFormat="1" ht="26.4">
      <c r="A659" s="24">
        <v>3</v>
      </c>
      <c r="B659" s="24">
        <v>4610</v>
      </c>
      <c r="C659" s="30">
        <v>1</v>
      </c>
      <c r="D659" s="23" t="s">
        <v>706</v>
      </c>
    </row>
    <row r="660" spans="1:4" s="19" customFormat="1" ht="52.8">
      <c r="A660" s="24">
        <v>3</v>
      </c>
      <c r="B660" s="24">
        <v>4661</v>
      </c>
      <c r="C660" s="30">
        <v>1</v>
      </c>
      <c r="D660" s="26" t="s">
        <v>707</v>
      </c>
    </row>
    <row r="661" spans="1:4" s="19" customFormat="1" ht="66">
      <c r="A661" s="24">
        <v>3</v>
      </c>
      <c r="B661" s="24">
        <v>4665</v>
      </c>
      <c r="C661" s="30">
        <v>1</v>
      </c>
      <c r="D661" s="26" t="s">
        <v>708</v>
      </c>
    </row>
    <row r="662" spans="1:4" s="19" customFormat="1" ht="52.8">
      <c r="A662" s="24">
        <v>3</v>
      </c>
      <c r="B662" s="24">
        <v>4731</v>
      </c>
      <c r="C662" s="30">
        <v>1</v>
      </c>
      <c r="D662" s="26" t="s">
        <v>709</v>
      </c>
    </row>
    <row r="663" spans="1:4" s="19" customFormat="1" ht="26.4">
      <c r="A663" s="24">
        <v>3</v>
      </c>
      <c r="B663" s="24">
        <v>4752</v>
      </c>
      <c r="C663" s="30">
        <v>1</v>
      </c>
      <c r="D663" s="23" t="s">
        <v>710</v>
      </c>
    </row>
    <row r="664" spans="1:4" s="19" customFormat="1" ht="66">
      <c r="A664" s="24">
        <v>3</v>
      </c>
      <c r="B664" s="24">
        <v>4759</v>
      </c>
      <c r="C664" s="30">
        <v>1</v>
      </c>
      <c r="D664" s="26" t="s">
        <v>711</v>
      </c>
    </row>
    <row r="665" spans="1:4" s="19" customFormat="1" ht="26.4">
      <c r="A665" s="24">
        <v>3</v>
      </c>
      <c r="B665" s="24">
        <v>4923</v>
      </c>
      <c r="C665" s="30">
        <v>1</v>
      </c>
      <c r="D665" s="23" t="s">
        <v>712</v>
      </c>
    </row>
    <row r="666" spans="1:4" s="19" customFormat="1" ht="39.6">
      <c r="A666" s="24">
        <v>3</v>
      </c>
      <c r="B666" s="24">
        <v>5210</v>
      </c>
      <c r="C666" s="30">
        <v>1</v>
      </c>
      <c r="D666" s="23" t="s">
        <v>713</v>
      </c>
    </row>
    <row r="667" spans="1:4" s="19" customFormat="1" ht="39.6">
      <c r="A667" s="27">
        <v>3</v>
      </c>
      <c r="B667" s="27">
        <v>5224</v>
      </c>
      <c r="C667" s="28">
        <v>1</v>
      </c>
      <c r="D667" s="34" t="s">
        <v>714</v>
      </c>
    </row>
    <row r="668" spans="1:4" s="19" customFormat="1" ht="66">
      <c r="A668" s="24">
        <v>3</v>
      </c>
      <c r="B668" s="24">
        <v>5511</v>
      </c>
      <c r="C668" s="30">
        <v>1</v>
      </c>
      <c r="D668" s="26" t="s">
        <v>715</v>
      </c>
    </row>
    <row r="669" spans="1:4" s="19" customFormat="1" ht="26.4">
      <c r="A669" s="20">
        <v>3</v>
      </c>
      <c r="B669" s="20">
        <v>5519</v>
      </c>
      <c r="C669" s="31">
        <v>1</v>
      </c>
      <c r="D669" s="23" t="s">
        <v>716</v>
      </c>
    </row>
    <row r="670" spans="1:4" s="19" customFormat="1" ht="39.6">
      <c r="A670" s="24">
        <v>3</v>
      </c>
      <c r="B670" s="24">
        <v>5590</v>
      </c>
      <c r="C670" s="30">
        <v>1</v>
      </c>
      <c r="D670" s="23" t="s">
        <v>717</v>
      </c>
    </row>
    <row r="671" spans="1:4" s="19" customFormat="1" ht="52.8">
      <c r="A671" s="24">
        <v>3</v>
      </c>
      <c r="B671" s="24">
        <v>5611</v>
      </c>
      <c r="C671" s="30">
        <v>1</v>
      </c>
      <c r="D671" s="23" t="s">
        <v>718</v>
      </c>
    </row>
    <row r="672" spans="1:4" s="19" customFormat="1" ht="66">
      <c r="A672" s="24">
        <v>3</v>
      </c>
      <c r="B672" s="24">
        <v>5612</v>
      </c>
      <c r="C672" s="30">
        <v>1</v>
      </c>
      <c r="D672" s="26" t="s">
        <v>719</v>
      </c>
    </row>
    <row r="673" spans="1:4" s="19" customFormat="1" ht="66">
      <c r="A673" s="24">
        <v>3</v>
      </c>
      <c r="B673" s="24">
        <v>5619</v>
      </c>
      <c r="C673" s="30">
        <v>1</v>
      </c>
      <c r="D673" s="26" t="s">
        <v>720</v>
      </c>
    </row>
    <row r="674" spans="1:4" s="19" customFormat="1" ht="39.6">
      <c r="A674" s="24">
        <v>3</v>
      </c>
      <c r="B674" s="24">
        <v>5621</v>
      </c>
      <c r="C674" s="30">
        <v>1</v>
      </c>
      <c r="D674" s="26" t="s">
        <v>721</v>
      </c>
    </row>
    <row r="675" spans="1:4" s="19" customFormat="1" ht="92.4">
      <c r="A675" s="24">
        <v>3</v>
      </c>
      <c r="B675" s="24">
        <v>5629</v>
      </c>
      <c r="C675" s="30">
        <v>1</v>
      </c>
      <c r="D675" s="26" t="s">
        <v>722</v>
      </c>
    </row>
    <row r="676" spans="1:4" s="19" customFormat="1" ht="39.6">
      <c r="A676" s="24">
        <v>3</v>
      </c>
      <c r="B676" s="24">
        <v>5811</v>
      </c>
      <c r="C676" s="30">
        <v>1</v>
      </c>
      <c r="D676" s="26" t="s">
        <v>723</v>
      </c>
    </row>
    <row r="677" spans="1:4" s="19" customFormat="1" ht="52.8">
      <c r="A677" s="24">
        <v>3</v>
      </c>
      <c r="B677" s="24">
        <v>5812</v>
      </c>
      <c r="C677" s="30">
        <v>1</v>
      </c>
      <c r="D677" s="23" t="s">
        <v>724</v>
      </c>
    </row>
    <row r="678" spans="1:4" s="19" customFormat="1" ht="92.4">
      <c r="A678" s="27">
        <v>3</v>
      </c>
      <c r="B678" s="27">
        <v>5813</v>
      </c>
      <c r="C678" s="28">
        <v>1</v>
      </c>
      <c r="D678" s="29" t="s">
        <v>725</v>
      </c>
    </row>
    <row r="679" spans="1:4" s="19" customFormat="1" ht="92.4">
      <c r="A679" s="24">
        <v>3</v>
      </c>
      <c r="B679" s="24">
        <v>5819</v>
      </c>
      <c r="C679" s="30">
        <v>1</v>
      </c>
      <c r="D679" s="26" t="s">
        <v>726</v>
      </c>
    </row>
    <row r="680" spans="1:4" s="19" customFormat="1" ht="39.6">
      <c r="A680" s="24">
        <v>3</v>
      </c>
      <c r="B680" s="24">
        <v>5920</v>
      </c>
      <c r="C680" s="30">
        <v>1</v>
      </c>
      <c r="D680" s="26" t="s">
        <v>727</v>
      </c>
    </row>
    <row r="681" spans="1:4" s="19" customFormat="1" ht="39.6">
      <c r="A681" s="24">
        <v>3</v>
      </c>
      <c r="B681" s="24">
        <v>6110</v>
      </c>
      <c r="C681" s="30">
        <v>1</v>
      </c>
      <c r="D681" s="23" t="s">
        <v>728</v>
      </c>
    </row>
    <row r="682" spans="1:4" s="19" customFormat="1" ht="26.4">
      <c r="A682" s="24">
        <v>3</v>
      </c>
      <c r="B682" s="24">
        <v>6110</v>
      </c>
      <c r="C682" s="30">
        <v>2</v>
      </c>
      <c r="D682" s="23" t="s">
        <v>729</v>
      </c>
    </row>
    <row r="683" spans="1:4" s="19" customFormat="1" ht="66">
      <c r="A683" s="24">
        <v>3</v>
      </c>
      <c r="B683" s="24">
        <v>6110</v>
      </c>
      <c r="C683" s="30">
        <v>3</v>
      </c>
      <c r="D683" s="26" t="s">
        <v>730</v>
      </c>
    </row>
    <row r="684" spans="1:4" s="19" customFormat="1" ht="132">
      <c r="A684" s="24">
        <v>3</v>
      </c>
      <c r="B684" s="24">
        <v>6120</v>
      </c>
      <c r="C684" s="30">
        <v>1</v>
      </c>
      <c r="D684" s="26" t="s">
        <v>731</v>
      </c>
    </row>
    <row r="685" spans="1:4" s="19" customFormat="1" ht="198">
      <c r="A685" s="27">
        <v>3</v>
      </c>
      <c r="B685" s="27">
        <v>6190</v>
      </c>
      <c r="C685" s="28">
        <v>1</v>
      </c>
      <c r="D685" s="29" t="s">
        <v>732</v>
      </c>
    </row>
    <row r="686" spans="1:4" s="19" customFormat="1" ht="66">
      <c r="A686" s="24">
        <v>3</v>
      </c>
      <c r="B686" s="24">
        <v>7110</v>
      </c>
      <c r="C686" s="30">
        <v>1</v>
      </c>
      <c r="D686" s="26" t="s">
        <v>733</v>
      </c>
    </row>
    <row r="687" spans="1:4" s="19" customFormat="1" ht="26.4">
      <c r="A687" s="20">
        <v>3</v>
      </c>
      <c r="B687" s="20">
        <v>7110</v>
      </c>
      <c r="C687" s="31">
        <v>2</v>
      </c>
      <c r="D687" s="23" t="s">
        <v>734</v>
      </c>
    </row>
    <row r="688" spans="1:4" s="19" customFormat="1" ht="66">
      <c r="A688" s="24">
        <v>3</v>
      </c>
      <c r="B688" s="24">
        <v>7210</v>
      </c>
      <c r="C688" s="30">
        <v>1</v>
      </c>
      <c r="D688" s="26" t="s">
        <v>735</v>
      </c>
    </row>
    <row r="689" spans="1:4" s="19" customFormat="1" ht="52.8">
      <c r="A689" s="24">
        <v>3</v>
      </c>
      <c r="B689" s="24">
        <v>7220</v>
      </c>
      <c r="C689" s="30">
        <v>1</v>
      </c>
      <c r="D689" s="23" t="s">
        <v>736</v>
      </c>
    </row>
    <row r="690" spans="1:4" s="19" customFormat="1" ht="26.4">
      <c r="A690" s="20">
        <v>3</v>
      </c>
      <c r="B690" s="20">
        <v>7410</v>
      </c>
      <c r="C690" s="31">
        <v>1</v>
      </c>
      <c r="D690" s="23" t="s">
        <v>737</v>
      </c>
    </row>
    <row r="691" spans="1:4" s="19" customFormat="1" ht="39.6">
      <c r="A691" s="24">
        <v>3</v>
      </c>
      <c r="B691" s="24">
        <v>7721</v>
      </c>
      <c r="C691" s="30">
        <v>1</v>
      </c>
      <c r="D691" s="23" t="s">
        <v>738</v>
      </c>
    </row>
    <row r="692" spans="1:4" s="19" customFormat="1" ht="79.2">
      <c r="A692" s="24">
        <v>3</v>
      </c>
      <c r="B692" s="24">
        <v>7820</v>
      </c>
      <c r="C692" s="30">
        <v>1</v>
      </c>
      <c r="D692" s="26" t="s">
        <v>739</v>
      </c>
    </row>
    <row r="693" spans="1:4" s="19" customFormat="1" ht="105.6">
      <c r="A693" s="27">
        <v>3</v>
      </c>
      <c r="B693" s="27">
        <v>7830</v>
      </c>
      <c r="C693" s="28">
        <v>1</v>
      </c>
      <c r="D693" s="29" t="s">
        <v>740</v>
      </c>
    </row>
    <row r="694" spans="1:4" s="19" customFormat="1" ht="79.2">
      <c r="A694" s="24">
        <v>3</v>
      </c>
      <c r="B694" s="24">
        <v>8130</v>
      </c>
      <c r="C694" s="30">
        <v>1</v>
      </c>
      <c r="D694" s="26" t="s">
        <v>741</v>
      </c>
    </row>
    <row r="695" spans="1:4" s="19" customFormat="1" ht="66">
      <c r="A695" s="24">
        <v>3</v>
      </c>
      <c r="B695" s="24">
        <v>8292</v>
      </c>
      <c r="C695" s="30">
        <v>1</v>
      </c>
      <c r="D695" s="26" t="s">
        <v>742</v>
      </c>
    </row>
    <row r="696" spans="1:4" s="19" customFormat="1" ht="39.6">
      <c r="A696" s="24">
        <v>3</v>
      </c>
      <c r="B696" s="24">
        <v>8559</v>
      </c>
      <c r="C696" s="30">
        <v>1</v>
      </c>
      <c r="D696" s="23" t="s">
        <v>743</v>
      </c>
    </row>
    <row r="697" spans="1:4" s="19" customFormat="1" ht="145.19999999999999">
      <c r="A697" s="24">
        <v>3</v>
      </c>
      <c r="B697" s="24">
        <v>8610</v>
      </c>
      <c r="C697" s="30">
        <v>1</v>
      </c>
      <c r="D697" s="26" t="s">
        <v>744</v>
      </c>
    </row>
    <row r="698" spans="1:4" s="19" customFormat="1" ht="52.8">
      <c r="A698" s="24">
        <v>3</v>
      </c>
      <c r="B698" s="24">
        <v>8691</v>
      </c>
      <c r="C698" s="30">
        <v>1</v>
      </c>
      <c r="D698" s="26" t="s">
        <v>745</v>
      </c>
    </row>
    <row r="699" spans="1:4" s="19" customFormat="1" ht="158.4">
      <c r="A699" s="27">
        <v>3</v>
      </c>
      <c r="B699" s="27">
        <v>8692</v>
      </c>
      <c r="C699" s="28">
        <v>1</v>
      </c>
      <c r="D699" s="29" t="s">
        <v>746</v>
      </c>
    </row>
    <row r="700" spans="1:4" s="19" customFormat="1" ht="52.8">
      <c r="A700" s="24">
        <v>3</v>
      </c>
      <c r="B700" s="24">
        <v>8692</v>
      </c>
      <c r="C700" s="30">
        <v>2</v>
      </c>
      <c r="D700" s="26" t="s">
        <v>747</v>
      </c>
    </row>
    <row r="701" spans="1:4" s="19" customFormat="1" ht="105.6">
      <c r="A701" s="24">
        <v>3</v>
      </c>
      <c r="B701" s="24">
        <v>9007</v>
      </c>
      <c r="C701" s="30">
        <v>1</v>
      </c>
      <c r="D701" s="26" t="s">
        <v>748</v>
      </c>
    </row>
    <row r="702" spans="1:4" s="19" customFormat="1" ht="26.4">
      <c r="A702" s="24">
        <v>3</v>
      </c>
      <c r="B702" s="24">
        <v>9008</v>
      </c>
      <c r="C702" s="30">
        <v>1</v>
      </c>
      <c r="D702" s="23" t="s">
        <v>749</v>
      </c>
    </row>
    <row r="703" spans="1:4" s="19" customFormat="1" ht="79.2">
      <c r="A703" s="24">
        <v>3</v>
      </c>
      <c r="B703" s="24">
        <v>9103</v>
      </c>
      <c r="C703" s="30">
        <v>1</v>
      </c>
      <c r="D703" s="26" t="s">
        <v>750</v>
      </c>
    </row>
    <row r="704" spans="1:4" s="19" customFormat="1" ht="132">
      <c r="A704" s="24">
        <v>3</v>
      </c>
      <c r="B704" s="24">
        <v>9311</v>
      </c>
      <c r="C704" s="30">
        <v>1</v>
      </c>
      <c r="D704" s="26" t="s">
        <v>751</v>
      </c>
    </row>
    <row r="705" spans="1:4" s="19" customFormat="1">
      <c r="A705" s="37">
        <v>3</v>
      </c>
      <c r="B705" s="37">
        <v>9312</v>
      </c>
      <c r="C705" s="39">
        <v>1</v>
      </c>
      <c r="D705" s="23" t="s">
        <v>752</v>
      </c>
    </row>
    <row r="706" spans="1:4" s="19" customFormat="1" ht="26.4">
      <c r="A706" s="27">
        <v>3</v>
      </c>
      <c r="B706" s="27">
        <v>9312</v>
      </c>
      <c r="C706" s="28">
        <v>2</v>
      </c>
      <c r="D706" s="34" t="s">
        <v>753</v>
      </c>
    </row>
    <row r="707" spans="1:4" s="19" customFormat="1" ht="39.6">
      <c r="A707" s="24">
        <v>3</v>
      </c>
      <c r="B707" s="24">
        <v>9319</v>
      </c>
      <c r="C707" s="30">
        <v>1</v>
      </c>
      <c r="D707" s="23" t="s">
        <v>754</v>
      </c>
    </row>
    <row r="708" spans="1:4" s="19" customFormat="1" ht="26.4">
      <c r="A708" s="24">
        <v>3</v>
      </c>
      <c r="B708" s="24">
        <v>9319</v>
      </c>
      <c r="C708" s="30">
        <v>2</v>
      </c>
      <c r="D708" s="23" t="s">
        <v>755</v>
      </c>
    </row>
    <row r="709" spans="1:4" s="19" customFormat="1" ht="52.8">
      <c r="A709" s="24">
        <v>3</v>
      </c>
      <c r="B709" s="24">
        <v>9319</v>
      </c>
      <c r="C709" s="30">
        <v>3</v>
      </c>
      <c r="D709" s="26" t="s">
        <v>756</v>
      </c>
    </row>
    <row r="710" spans="1:4" s="19" customFormat="1" ht="66">
      <c r="A710" s="24">
        <v>3</v>
      </c>
      <c r="B710" s="24">
        <v>9321</v>
      </c>
      <c r="C710" s="30">
        <v>1</v>
      </c>
      <c r="D710" s="26" t="s">
        <v>757</v>
      </c>
    </row>
    <row r="711" spans="1:4" s="19" customFormat="1" ht="92.4">
      <c r="A711" s="24">
        <v>3</v>
      </c>
      <c r="B711" s="24">
        <v>9329</v>
      </c>
      <c r="C711" s="30">
        <v>1</v>
      </c>
      <c r="D711" s="26" t="s">
        <v>758</v>
      </c>
    </row>
    <row r="712" spans="1:4" s="19" customFormat="1" ht="92.4">
      <c r="A712" s="24">
        <v>3</v>
      </c>
      <c r="B712" s="24">
        <v>9420</v>
      </c>
      <c r="C712" s="30">
        <v>1</v>
      </c>
      <c r="D712" s="26" t="s">
        <v>759</v>
      </c>
    </row>
    <row r="713" spans="1:4" s="19" customFormat="1" ht="92.4">
      <c r="A713" s="24">
        <v>3</v>
      </c>
      <c r="B713" s="24">
        <v>9492</v>
      </c>
      <c r="C713" s="30">
        <v>1</v>
      </c>
      <c r="D713" s="26" t="s">
        <v>760</v>
      </c>
    </row>
    <row r="714" spans="1:4" s="19" customFormat="1" ht="132">
      <c r="A714" s="27">
        <v>3</v>
      </c>
      <c r="B714" s="27">
        <v>9601</v>
      </c>
      <c r="C714" s="28">
        <v>1</v>
      </c>
      <c r="D714" s="29" t="s">
        <v>761</v>
      </c>
    </row>
    <row r="715" spans="1:4" s="19" customFormat="1" ht="26.4">
      <c r="A715" s="20">
        <v>3</v>
      </c>
      <c r="B715" s="20">
        <v>9603</v>
      </c>
      <c r="C715" s="31">
        <v>1</v>
      </c>
      <c r="D715" s="23" t="s">
        <v>762</v>
      </c>
    </row>
    <row r="716" spans="1:4" s="19" customFormat="1" ht="26.4">
      <c r="A716" s="20">
        <v>3</v>
      </c>
      <c r="B716" s="20">
        <v>9609</v>
      </c>
      <c r="C716" s="31">
        <v>1</v>
      </c>
      <c r="D716" s="23" t="s">
        <v>763</v>
      </c>
    </row>
    <row r="717" spans="1:4" s="19" customFormat="1" ht="52.8">
      <c r="A717" s="24">
        <v>3</v>
      </c>
      <c r="B717" s="24">
        <v>9700</v>
      </c>
      <c r="C717" s="30">
        <v>1</v>
      </c>
      <c r="D717" s="23" t="s">
        <v>764</v>
      </c>
    </row>
    <row r="718" spans="1:4" s="19" customFormat="1" ht="105.6">
      <c r="A718" s="24">
        <v>3</v>
      </c>
      <c r="B718" s="24">
        <v>9900</v>
      </c>
      <c r="C718" s="30">
        <v>1</v>
      </c>
      <c r="D718" s="26" t="s">
        <v>765</v>
      </c>
    </row>
    <row r="719" spans="1:4" s="19" customFormat="1">
      <c r="A719" s="37">
        <v>4</v>
      </c>
      <c r="B719" s="38">
        <v>124</v>
      </c>
      <c r="C719" s="39">
        <v>1</v>
      </c>
      <c r="D719" s="23" t="s">
        <v>766</v>
      </c>
    </row>
    <row r="720" spans="1:4" s="19" customFormat="1" ht="26.4">
      <c r="A720" s="20">
        <v>4</v>
      </c>
      <c r="B720" s="21">
        <v>161</v>
      </c>
      <c r="C720" s="31">
        <v>1</v>
      </c>
      <c r="D720" s="23" t="s">
        <v>767</v>
      </c>
    </row>
    <row r="721" spans="1:4" s="19" customFormat="1" ht="66">
      <c r="A721" s="24">
        <v>4</v>
      </c>
      <c r="B721" s="35">
        <v>311</v>
      </c>
      <c r="C721" s="30">
        <v>1</v>
      </c>
      <c r="D721" s="26" t="s">
        <v>768</v>
      </c>
    </row>
    <row r="722" spans="1:4" s="19" customFormat="1" ht="39.6">
      <c r="A722" s="24">
        <v>4</v>
      </c>
      <c r="B722" s="35">
        <v>311</v>
      </c>
      <c r="C722" s="30">
        <v>2</v>
      </c>
      <c r="D722" s="26" t="s">
        <v>769</v>
      </c>
    </row>
    <row r="723" spans="1:4" s="19" customFormat="1" ht="26.4">
      <c r="A723" s="20">
        <v>4</v>
      </c>
      <c r="B723" s="21">
        <v>312</v>
      </c>
      <c r="C723" s="31">
        <v>1</v>
      </c>
      <c r="D723" s="23" t="s">
        <v>770</v>
      </c>
    </row>
    <row r="724" spans="1:4" s="19" customFormat="1">
      <c r="A724" s="37">
        <v>4</v>
      </c>
      <c r="B724" s="38">
        <v>312</v>
      </c>
      <c r="C724" s="39">
        <v>2</v>
      </c>
      <c r="D724" s="23" t="s">
        <v>771</v>
      </c>
    </row>
    <row r="725" spans="1:4" s="19" customFormat="1" ht="26.4">
      <c r="A725" s="20">
        <v>4</v>
      </c>
      <c r="B725" s="21">
        <v>729</v>
      </c>
      <c r="C725" s="31">
        <v>1</v>
      </c>
      <c r="D725" s="23" t="s">
        <v>772</v>
      </c>
    </row>
    <row r="726" spans="1:4" s="19" customFormat="1" ht="26.4">
      <c r="A726" s="20">
        <v>4</v>
      </c>
      <c r="B726" s="21">
        <v>899</v>
      </c>
      <c r="C726" s="31">
        <v>1</v>
      </c>
      <c r="D726" s="23" t="s">
        <v>773</v>
      </c>
    </row>
    <row r="727" spans="1:4" s="19" customFormat="1" ht="52.8">
      <c r="A727" s="24">
        <v>4</v>
      </c>
      <c r="B727" s="24">
        <v>1011</v>
      </c>
      <c r="C727" s="30">
        <v>1</v>
      </c>
      <c r="D727" s="26" t="s">
        <v>774</v>
      </c>
    </row>
    <row r="728" spans="1:4" s="19" customFormat="1" ht="26.4">
      <c r="A728" s="27">
        <v>4</v>
      </c>
      <c r="B728" s="27">
        <v>1011</v>
      </c>
      <c r="C728" s="28">
        <v>2</v>
      </c>
      <c r="D728" s="34" t="s">
        <v>775</v>
      </c>
    </row>
    <row r="729" spans="1:4" s="19" customFormat="1" ht="39.6">
      <c r="A729" s="24">
        <v>4</v>
      </c>
      <c r="B729" s="24">
        <v>1011</v>
      </c>
      <c r="C729" s="30">
        <v>3</v>
      </c>
      <c r="D729" s="26" t="s">
        <v>776</v>
      </c>
    </row>
    <row r="730" spans="1:4" s="19" customFormat="1" ht="39.6">
      <c r="A730" s="24">
        <v>4</v>
      </c>
      <c r="B730" s="24">
        <v>1030</v>
      </c>
      <c r="C730" s="30">
        <v>1</v>
      </c>
      <c r="D730" s="26" t="s">
        <v>777</v>
      </c>
    </row>
    <row r="731" spans="1:4" s="19" customFormat="1" ht="39.6">
      <c r="A731" s="24">
        <v>4</v>
      </c>
      <c r="B731" s="24">
        <v>1030</v>
      </c>
      <c r="C731" s="30">
        <v>2</v>
      </c>
      <c r="D731" s="26" t="s">
        <v>778</v>
      </c>
    </row>
    <row r="732" spans="1:4" s="19" customFormat="1" ht="26.4">
      <c r="A732" s="20">
        <v>4</v>
      </c>
      <c r="B732" s="20">
        <v>1030</v>
      </c>
      <c r="C732" s="31">
        <v>3</v>
      </c>
      <c r="D732" s="23" t="s">
        <v>779</v>
      </c>
    </row>
    <row r="733" spans="1:4" s="19" customFormat="1" ht="26.4">
      <c r="A733" s="20">
        <v>4</v>
      </c>
      <c r="B733" s="20">
        <v>1030</v>
      </c>
      <c r="C733" s="31">
        <v>4</v>
      </c>
      <c r="D733" s="23" t="s">
        <v>780</v>
      </c>
    </row>
    <row r="734" spans="1:4" s="19" customFormat="1" ht="52.8">
      <c r="A734" s="24">
        <v>4</v>
      </c>
      <c r="B734" s="24">
        <v>1030</v>
      </c>
      <c r="C734" s="30">
        <v>5</v>
      </c>
      <c r="D734" s="26" t="s">
        <v>781</v>
      </c>
    </row>
    <row r="735" spans="1:4" s="19" customFormat="1" ht="39.6">
      <c r="A735" s="24">
        <v>4</v>
      </c>
      <c r="B735" s="24">
        <v>1063</v>
      </c>
      <c r="C735" s="30">
        <v>1</v>
      </c>
      <c r="D735" s="26" t="s">
        <v>782</v>
      </c>
    </row>
    <row r="736" spans="1:4" s="19" customFormat="1" ht="26.4">
      <c r="A736" s="24">
        <v>4</v>
      </c>
      <c r="B736" s="24">
        <v>1071</v>
      </c>
      <c r="C736" s="30">
        <v>1</v>
      </c>
      <c r="D736" s="26" t="s">
        <v>783</v>
      </c>
    </row>
    <row r="737" spans="1:4" s="19" customFormat="1" ht="39.6">
      <c r="A737" s="24">
        <v>4</v>
      </c>
      <c r="B737" s="24">
        <v>1071</v>
      </c>
      <c r="C737" s="30">
        <v>2</v>
      </c>
      <c r="D737" s="26" t="s">
        <v>784</v>
      </c>
    </row>
    <row r="738" spans="1:4" s="19" customFormat="1" ht="39.6">
      <c r="A738" s="24">
        <v>4</v>
      </c>
      <c r="B738" s="24">
        <v>1101</v>
      </c>
      <c r="C738" s="30">
        <v>1</v>
      </c>
      <c r="D738" s="23" t="s">
        <v>785</v>
      </c>
    </row>
    <row r="739" spans="1:4" s="19" customFormat="1" ht="39.6">
      <c r="A739" s="24">
        <v>4</v>
      </c>
      <c r="B739" s="24">
        <v>1103</v>
      </c>
      <c r="C739" s="30">
        <v>1</v>
      </c>
      <c r="D739" s="23" t="s">
        <v>786</v>
      </c>
    </row>
    <row r="740" spans="1:4" s="19" customFormat="1" ht="39.6">
      <c r="A740" s="24">
        <v>4</v>
      </c>
      <c r="B740" s="24">
        <v>1103</v>
      </c>
      <c r="C740" s="30">
        <v>2</v>
      </c>
      <c r="D740" s="23" t="s">
        <v>787</v>
      </c>
    </row>
    <row r="741" spans="1:4" s="19" customFormat="1" ht="66">
      <c r="A741" s="24">
        <v>4</v>
      </c>
      <c r="B741" s="24">
        <v>1311</v>
      </c>
      <c r="C741" s="30">
        <v>1</v>
      </c>
      <c r="D741" s="26" t="s">
        <v>788</v>
      </c>
    </row>
    <row r="742" spans="1:4" s="19" customFormat="1" ht="26.4">
      <c r="A742" s="20">
        <v>4</v>
      </c>
      <c r="B742" s="20">
        <v>1311</v>
      </c>
      <c r="C742" s="31">
        <v>2</v>
      </c>
      <c r="D742" s="23" t="s">
        <v>789</v>
      </c>
    </row>
    <row r="743" spans="1:4" s="19" customFormat="1" ht="52.8">
      <c r="A743" s="24">
        <v>4</v>
      </c>
      <c r="B743" s="24">
        <v>1312</v>
      </c>
      <c r="C743" s="30">
        <v>1</v>
      </c>
      <c r="D743" s="42" t="s">
        <v>790</v>
      </c>
    </row>
    <row r="744" spans="1:4" s="19" customFormat="1" ht="52.8">
      <c r="A744" s="24">
        <v>4</v>
      </c>
      <c r="B744" s="24">
        <v>1312</v>
      </c>
      <c r="C744" s="30">
        <v>2</v>
      </c>
      <c r="D744" s="26" t="s">
        <v>791</v>
      </c>
    </row>
    <row r="745" spans="1:4" s="19" customFormat="1" ht="26.4">
      <c r="A745" s="24">
        <v>4</v>
      </c>
      <c r="B745" s="24">
        <v>1312</v>
      </c>
      <c r="C745" s="30">
        <v>3</v>
      </c>
      <c r="D745" s="26" t="s">
        <v>792</v>
      </c>
    </row>
    <row r="746" spans="1:4" s="19" customFormat="1" ht="39.6">
      <c r="A746" s="24">
        <v>4</v>
      </c>
      <c r="B746" s="24">
        <v>1312</v>
      </c>
      <c r="C746" s="30">
        <v>4</v>
      </c>
      <c r="D746" s="23" t="s">
        <v>793</v>
      </c>
    </row>
    <row r="747" spans="1:4" s="19" customFormat="1">
      <c r="A747" s="20">
        <v>4</v>
      </c>
      <c r="B747" s="20">
        <v>1313</v>
      </c>
      <c r="C747" s="31">
        <v>1</v>
      </c>
      <c r="D747" s="23" t="s">
        <v>794</v>
      </c>
    </row>
    <row r="748" spans="1:4" s="19" customFormat="1" ht="52.8">
      <c r="A748" s="24">
        <v>4</v>
      </c>
      <c r="B748" s="24">
        <v>1399</v>
      </c>
      <c r="C748" s="30">
        <v>1</v>
      </c>
      <c r="D748" s="23" t="s">
        <v>795</v>
      </c>
    </row>
    <row r="749" spans="1:4" s="19" customFormat="1" ht="79.2">
      <c r="A749" s="24">
        <v>4</v>
      </c>
      <c r="B749" s="24">
        <v>1399</v>
      </c>
      <c r="C749" s="30">
        <v>2</v>
      </c>
      <c r="D749" s="26" t="s">
        <v>796</v>
      </c>
    </row>
    <row r="750" spans="1:4" s="19" customFormat="1" ht="52.8">
      <c r="A750" s="24">
        <v>4</v>
      </c>
      <c r="B750" s="24">
        <v>1399</v>
      </c>
      <c r="C750" s="30">
        <v>3</v>
      </c>
      <c r="D750" s="26" t="s">
        <v>797</v>
      </c>
    </row>
    <row r="751" spans="1:4" s="19" customFormat="1" ht="92.4">
      <c r="A751" s="24">
        <v>4</v>
      </c>
      <c r="B751" s="24">
        <v>1399</v>
      </c>
      <c r="C751" s="30">
        <v>4</v>
      </c>
      <c r="D751" s="26" t="s">
        <v>798</v>
      </c>
    </row>
    <row r="752" spans="1:4" s="19" customFormat="1" ht="52.8">
      <c r="A752" s="24">
        <v>4</v>
      </c>
      <c r="B752" s="24">
        <v>1511</v>
      </c>
      <c r="C752" s="30">
        <v>1</v>
      </c>
      <c r="D752" s="26" t="s">
        <v>799</v>
      </c>
    </row>
    <row r="753" spans="1:4" s="19" customFormat="1" ht="26.4">
      <c r="A753" s="24">
        <v>4</v>
      </c>
      <c r="B753" s="24">
        <v>1511</v>
      </c>
      <c r="C753" s="30">
        <v>2</v>
      </c>
      <c r="D753" s="23" t="s">
        <v>800</v>
      </c>
    </row>
    <row r="754" spans="1:4" s="19" customFormat="1" ht="39.6">
      <c r="A754" s="24">
        <v>4</v>
      </c>
      <c r="B754" s="24">
        <v>1610</v>
      </c>
      <c r="C754" s="30">
        <v>1</v>
      </c>
      <c r="D754" s="23" t="s">
        <v>801</v>
      </c>
    </row>
    <row r="755" spans="1:4" s="19" customFormat="1" ht="52.8">
      <c r="A755" s="27">
        <v>4</v>
      </c>
      <c r="B755" s="27">
        <v>1620</v>
      </c>
      <c r="C755" s="28">
        <v>1</v>
      </c>
      <c r="D755" s="29" t="s">
        <v>802</v>
      </c>
    </row>
    <row r="756" spans="1:4" s="19" customFormat="1" ht="52.8">
      <c r="A756" s="24">
        <v>4</v>
      </c>
      <c r="B756" s="24">
        <v>1620</v>
      </c>
      <c r="C756" s="30">
        <v>2</v>
      </c>
      <c r="D756" s="26" t="s">
        <v>803</v>
      </c>
    </row>
    <row r="757" spans="1:4" s="19" customFormat="1" ht="39.6">
      <c r="A757" s="24">
        <v>4</v>
      </c>
      <c r="B757" s="24">
        <v>1701</v>
      </c>
      <c r="C757" s="30">
        <v>1</v>
      </c>
      <c r="D757" s="26" t="s">
        <v>804</v>
      </c>
    </row>
    <row r="758" spans="1:4" s="19" customFormat="1" ht="52.8">
      <c r="A758" s="24">
        <v>4</v>
      </c>
      <c r="B758" s="24">
        <v>1701</v>
      </c>
      <c r="C758" s="30">
        <v>2</v>
      </c>
      <c r="D758" s="23" t="s">
        <v>805</v>
      </c>
    </row>
    <row r="759" spans="1:4" s="19" customFormat="1" ht="39.6">
      <c r="A759" s="24">
        <v>4</v>
      </c>
      <c r="B759" s="24">
        <v>1701</v>
      </c>
      <c r="C759" s="30">
        <v>3</v>
      </c>
      <c r="D759" s="23" t="s">
        <v>806</v>
      </c>
    </row>
    <row r="760" spans="1:4" s="19" customFormat="1" ht="39.6">
      <c r="A760" s="24">
        <v>4</v>
      </c>
      <c r="B760" s="24">
        <v>1701</v>
      </c>
      <c r="C760" s="30">
        <v>4</v>
      </c>
      <c r="D760" s="23" t="s">
        <v>807</v>
      </c>
    </row>
    <row r="761" spans="1:4" s="19" customFormat="1" ht="52.8">
      <c r="A761" s="24">
        <v>4</v>
      </c>
      <c r="B761" s="24">
        <v>1701</v>
      </c>
      <c r="C761" s="30">
        <v>5</v>
      </c>
      <c r="D761" s="26" t="s">
        <v>808</v>
      </c>
    </row>
    <row r="762" spans="1:4" s="19" customFormat="1" ht="52.8">
      <c r="A762" s="24">
        <v>4</v>
      </c>
      <c r="B762" s="24">
        <v>1701</v>
      </c>
      <c r="C762" s="30">
        <v>6</v>
      </c>
      <c r="D762" s="26" t="s">
        <v>809</v>
      </c>
    </row>
    <row r="763" spans="1:4" s="19" customFormat="1" ht="39.6">
      <c r="A763" s="24">
        <v>4</v>
      </c>
      <c r="B763" s="24">
        <v>1701</v>
      </c>
      <c r="C763" s="30">
        <v>7</v>
      </c>
      <c r="D763" s="26" t="s">
        <v>810</v>
      </c>
    </row>
    <row r="764" spans="1:4" s="19" customFormat="1" ht="39.6">
      <c r="A764" s="24">
        <v>4</v>
      </c>
      <c r="B764" s="24">
        <v>1702</v>
      </c>
      <c r="C764" s="30">
        <v>1</v>
      </c>
      <c r="D764" s="23" t="s">
        <v>811</v>
      </c>
    </row>
    <row r="765" spans="1:4" s="19" customFormat="1" ht="66">
      <c r="A765" s="24">
        <v>4</v>
      </c>
      <c r="B765" s="24">
        <v>1709</v>
      </c>
      <c r="C765" s="30">
        <v>1</v>
      </c>
      <c r="D765" s="26" t="s">
        <v>812</v>
      </c>
    </row>
    <row r="766" spans="1:4" s="19" customFormat="1" ht="118.8">
      <c r="A766" s="27">
        <v>4</v>
      </c>
      <c r="B766" s="27">
        <v>1709</v>
      </c>
      <c r="C766" s="28">
        <v>2</v>
      </c>
      <c r="D766" s="29" t="s">
        <v>813</v>
      </c>
    </row>
    <row r="767" spans="1:4" s="19" customFormat="1" ht="39.6">
      <c r="A767" s="24">
        <v>4</v>
      </c>
      <c r="B767" s="24">
        <v>1709</v>
      </c>
      <c r="C767" s="30">
        <v>3</v>
      </c>
      <c r="D767" s="26" t="s">
        <v>814</v>
      </c>
    </row>
    <row r="768" spans="1:4" s="19" customFormat="1" ht="145.19999999999999">
      <c r="A768" s="24">
        <v>4</v>
      </c>
      <c r="B768" s="24">
        <v>1811</v>
      </c>
      <c r="C768" s="30">
        <v>1</v>
      </c>
      <c r="D768" s="26" t="s">
        <v>815</v>
      </c>
    </row>
    <row r="769" spans="1:4" s="19" customFormat="1" ht="39.6">
      <c r="A769" s="24">
        <v>4</v>
      </c>
      <c r="B769" s="24">
        <v>1811</v>
      </c>
      <c r="C769" s="30">
        <v>2</v>
      </c>
      <c r="D769" s="23" t="s">
        <v>816</v>
      </c>
    </row>
    <row r="770" spans="1:4" s="19" customFormat="1" ht="26.4">
      <c r="A770" s="20">
        <v>4</v>
      </c>
      <c r="B770" s="20">
        <v>1811</v>
      </c>
      <c r="C770" s="31">
        <v>3</v>
      </c>
      <c r="D770" s="23" t="s">
        <v>817</v>
      </c>
    </row>
    <row r="771" spans="1:4" s="19" customFormat="1" ht="26.4">
      <c r="A771" s="24">
        <v>4</v>
      </c>
      <c r="B771" s="24">
        <v>1811</v>
      </c>
      <c r="C771" s="30">
        <v>4</v>
      </c>
      <c r="D771" s="23" t="s">
        <v>818</v>
      </c>
    </row>
    <row r="772" spans="1:4" s="19" customFormat="1" ht="26.4">
      <c r="A772" s="24">
        <v>4</v>
      </c>
      <c r="B772" s="24">
        <v>1921</v>
      </c>
      <c r="C772" s="30">
        <v>1</v>
      </c>
      <c r="D772" s="23" t="s">
        <v>819</v>
      </c>
    </row>
    <row r="773" spans="1:4" s="19" customFormat="1">
      <c r="A773" s="20">
        <v>4</v>
      </c>
      <c r="B773" s="20">
        <v>1921</v>
      </c>
      <c r="C773" s="31">
        <v>2</v>
      </c>
      <c r="D773" s="23" t="s">
        <v>820</v>
      </c>
    </row>
    <row r="774" spans="1:4" s="19" customFormat="1" ht="66">
      <c r="A774" s="24">
        <v>4</v>
      </c>
      <c r="B774" s="24">
        <v>2011</v>
      </c>
      <c r="C774" s="30">
        <v>1</v>
      </c>
      <c r="D774" s="26" t="s">
        <v>821</v>
      </c>
    </row>
    <row r="775" spans="1:4" s="19" customFormat="1" ht="66">
      <c r="A775" s="27">
        <v>4</v>
      </c>
      <c r="B775" s="27">
        <v>2011</v>
      </c>
      <c r="C775" s="28">
        <v>2</v>
      </c>
      <c r="D775" s="29" t="s">
        <v>822</v>
      </c>
    </row>
    <row r="776" spans="1:4" s="19" customFormat="1" ht="52.8">
      <c r="A776" s="24">
        <v>4</v>
      </c>
      <c r="B776" s="24">
        <v>2011</v>
      </c>
      <c r="C776" s="30">
        <v>3</v>
      </c>
      <c r="D776" s="26" t="s">
        <v>823</v>
      </c>
    </row>
    <row r="777" spans="1:4" s="19" customFormat="1" ht="66">
      <c r="A777" s="24">
        <v>4</v>
      </c>
      <c r="B777" s="24">
        <v>2011</v>
      </c>
      <c r="C777" s="30">
        <v>4</v>
      </c>
      <c r="D777" s="26" t="s">
        <v>824</v>
      </c>
    </row>
    <row r="778" spans="1:4" s="19" customFormat="1" ht="52.8">
      <c r="A778" s="24">
        <v>4</v>
      </c>
      <c r="B778" s="24">
        <v>2012</v>
      </c>
      <c r="C778" s="30">
        <v>1</v>
      </c>
      <c r="D778" s="23" t="s">
        <v>825</v>
      </c>
    </row>
    <row r="779" spans="1:4" s="19" customFormat="1" ht="105.6">
      <c r="A779" s="24">
        <v>4</v>
      </c>
      <c r="B779" s="24">
        <v>2012</v>
      </c>
      <c r="C779" s="30">
        <v>2</v>
      </c>
      <c r="D779" s="26" t="s">
        <v>826</v>
      </c>
    </row>
    <row r="780" spans="1:4" s="19" customFormat="1" ht="79.2">
      <c r="A780" s="24">
        <v>4</v>
      </c>
      <c r="B780" s="24">
        <v>2022</v>
      </c>
      <c r="C780" s="30">
        <v>1</v>
      </c>
      <c r="D780" s="26" t="s">
        <v>827</v>
      </c>
    </row>
    <row r="781" spans="1:4" s="19" customFormat="1" ht="105.6">
      <c r="A781" s="24">
        <v>4</v>
      </c>
      <c r="B781" s="24">
        <v>2022</v>
      </c>
      <c r="C781" s="30">
        <v>2</v>
      </c>
      <c r="D781" s="26" t="s">
        <v>828</v>
      </c>
    </row>
    <row r="782" spans="1:4" s="19" customFormat="1" ht="79.2">
      <c r="A782" s="27">
        <v>4</v>
      </c>
      <c r="B782" s="27">
        <v>2029</v>
      </c>
      <c r="C782" s="28">
        <v>1</v>
      </c>
      <c r="D782" s="29" t="s">
        <v>829</v>
      </c>
    </row>
    <row r="783" spans="1:4" s="19" customFormat="1" ht="39.6">
      <c r="A783" s="24">
        <v>4</v>
      </c>
      <c r="B783" s="24">
        <v>2029</v>
      </c>
      <c r="C783" s="30">
        <v>2</v>
      </c>
      <c r="D783" s="26" t="s">
        <v>830</v>
      </c>
    </row>
    <row r="784" spans="1:4" s="19" customFormat="1" ht="39.6">
      <c r="A784" s="24">
        <v>4</v>
      </c>
      <c r="B784" s="24">
        <v>2029</v>
      </c>
      <c r="C784" s="30">
        <v>3</v>
      </c>
      <c r="D784" s="26" t="s">
        <v>831</v>
      </c>
    </row>
    <row r="785" spans="1:4" s="19" customFormat="1" ht="52.8">
      <c r="A785" s="24">
        <v>4</v>
      </c>
      <c r="B785" s="24">
        <v>2029</v>
      </c>
      <c r="C785" s="30">
        <v>4</v>
      </c>
      <c r="D785" s="23" t="s">
        <v>832</v>
      </c>
    </row>
    <row r="786" spans="1:4" s="19" customFormat="1" ht="52.8">
      <c r="A786" s="24">
        <v>4</v>
      </c>
      <c r="B786" s="24">
        <v>2029</v>
      </c>
      <c r="C786" s="30">
        <v>5</v>
      </c>
      <c r="D786" s="23" t="s">
        <v>833</v>
      </c>
    </row>
    <row r="787" spans="1:4" s="19" customFormat="1" ht="39.6">
      <c r="A787" s="24">
        <v>4</v>
      </c>
      <c r="B787" s="24">
        <v>2029</v>
      </c>
      <c r="C787" s="30">
        <v>6</v>
      </c>
      <c r="D787" s="23" t="s">
        <v>834</v>
      </c>
    </row>
    <row r="788" spans="1:4" s="19" customFormat="1" ht="26.4">
      <c r="A788" s="24">
        <v>4</v>
      </c>
      <c r="B788" s="24">
        <v>2029</v>
      </c>
      <c r="C788" s="30">
        <v>7</v>
      </c>
      <c r="D788" s="23" t="s">
        <v>835</v>
      </c>
    </row>
    <row r="789" spans="1:4" s="19" customFormat="1" ht="66">
      <c r="A789" s="24">
        <v>4</v>
      </c>
      <c r="B789" s="24">
        <v>2211</v>
      </c>
      <c r="C789" s="30">
        <v>1</v>
      </c>
      <c r="D789" s="26" t="s">
        <v>836</v>
      </c>
    </row>
    <row r="790" spans="1:4" s="19" customFormat="1" ht="52.8">
      <c r="A790" s="24">
        <v>4</v>
      </c>
      <c r="B790" s="24">
        <v>2211</v>
      </c>
      <c r="C790" s="30">
        <v>2</v>
      </c>
      <c r="D790" s="26" t="s">
        <v>837</v>
      </c>
    </row>
    <row r="791" spans="1:4" s="19" customFormat="1" ht="52.8">
      <c r="A791" s="24">
        <v>4</v>
      </c>
      <c r="B791" s="24">
        <v>2212</v>
      </c>
      <c r="C791" s="30">
        <v>1</v>
      </c>
      <c r="D791" s="26" t="s">
        <v>838</v>
      </c>
    </row>
    <row r="792" spans="1:4" s="19" customFormat="1" ht="79.2">
      <c r="A792" s="24">
        <v>4</v>
      </c>
      <c r="B792" s="24">
        <v>2219</v>
      </c>
      <c r="C792" s="30">
        <v>1</v>
      </c>
      <c r="D792" s="26" t="s">
        <v>839</v>
      </c>
    </row>
    <row r="793" spans="1:4" s="19" customFormat="1" ht="52.8">
      <c r="A793" s="27">
        <v>4</v>
      </c>
      <c r="B793" s="27">
        <v>2219</v>
      </c>
      <c r="C793" s="28">
        <v>2</v>
      </c>
      <c r="D793" s="29" t="s">
        <v>840</v>
      </c>
    </row>
    <row r="794" spans="1:4" s="19" customFormat="1" ht="105.6">
      <c r="A794" s="24">
        <v>4</v>
      </c>
      <c r="B794" s="24">
        <v>2221</v>
      </c>
      <c r="C794" s="30">
        <v>1</v>
      </c>
      <c r="D794" s="26" t="s">
        <v>841</v>
      </c>
    </row>
    <row r="795" spans="1:4" s="19" customFormat="1" ht="118.8">
      <c r="A795" s="24">
        <v>4</v>
      </c>
      <c r="B795" s="24">
        <v>2310</v>
      </c>
      <c r="C795" s="30">
        <v>1</v>
      </c>
      <c r="D795" s="26" t="s">
        <v>842</v>
      </c>
    </row>
    <row r="796" spans="1:4" s="19" customFormat="1" ht="66">
      <c r="A796" s="24">
        <v>4</v>
      </c>
      <c r="B796" s="24">
        <v>2310</v>
      </c>
      <c r="C796" s="30">
        <v>2</v>
      </c>
      <c r="D796" s="26" t="s">
        <v>843</v>
      </c>
    </row>
    <row r="797" spans="1:4" s="19" customFormat="1" ht="92.4">
      <c r="A797" s="24">
        <v>4</v>
      </c>
      <c r="B797" s="24">
        <v>2391</v>
      </c>
      <c r="C797" s="30">
        <v>1</v>
      </c>
      <c r="D797" s="26" t="s">
        <v>844</v>
      </c>
    </row>
    <row r="798" spans="1:4" s="19" customFormat="1" ht="79.2">
      <c r="A798" s="24">
        <v>4</v>
      </c>
      <c r="B798" s="24">
        <v>2391</v>
      </c>
      <c r="C798" s="30">
        <v>2</v>
      </c>
      <c r="D798" s="26" t="s">
        <v>845</v>
      </c>
    </row>
    <row r="799" spans="1:4" s="19" customFormat="1" ht="105.6">
      <c r="A799" s="27">
        <v>4</v>
      </c>
      <c r="B799" s="27">
        <v>2392</v>
      </c>
      <c r="C799" s="28">
        <v>1</v>
      </c>
      <c r="D799" s="29" t="s">
        <v>846</v>
      </c>
    </row>
    <row r="800" spans="1:4" s="19" customFormat="1" ht="52.8">
      <c r="A800" s="24">
        <v>4</v>
      </c>
      <c r="B800" s="24">
        <v>2393</v>
      </c>
      <c r="C800" s="30">
        <v>1</v>
      </c>
      <c r="D800" s="26" t="s">
        <v>847</v>
      </c>
    </row>
    <row r="801" spans="1:4" s="19" customFormat="1" ht="39.6">
      <c r="A801" s="24">
        <v>4</v>
      </c>
      <c r="B801" s="24">
        <v>2393</v>
      </c>
      <c r="C801" s="30">
        <v>2</v>
      </c>
      <c r="D801" s="26" t="s">
        <v>848</v>
      </c>
    </row>
    <row r="802" spans="1:4" s="19" customFormat="1" ht="26.4">
      <c r="A802" s="24">
        <v>4</v>
      </c>
      <c r="B802" s="24">
        <v>2393</v>
      </c>
      <c r="C802" s="30">
        <v>3</v>
      </c>
      <c r="D802" s="23" t="s">
        <v>849</v>
      </c>
    </row>
    <row r="803" spans="1:4" s="19" customFormat="1" ht="39.6">
      <c r="A803" s="24">
        <v>4</v>
      </c>
      <c r="B803" s="24">
        <v>2393</v>
      </c>
      <c r="C803" s="30">
        <v>4</v>
      </c>
      <c r="D803" s="23" t="s">
        <v>850</v>
      </c>
    </row>
    <row r="804" spans="1:4" s="19" customFormat="1" ht="26.4">
      <c r="A804" s="24">
        <v>4</v>
      </c>
      <c r="B804" s="24">
        <v>2393</v>
      </c>
      <c r="C804" s="30">
        <v>5</v>
      </c>
      <c r="D804" s="23" t="s">
        <v>851</v>
      </c>
    </row>
    <row r="805" spans="1:4" s="19" customFormat="1" ht="26.4">
      <c r="A805" s="20">
        <v>4</v>
      </c>
      <c r="B805" s="20">
        <v>2393</v>
      </c>
      <c r="C805" s="31">
        <v>6</v>
      </c>
      <c r="D805" s="23" t="s">
        <v>852</v>
      </c>
    </row>
    <row r="806" spans="1:4" s="19" customFormat="1" ht="79.2">
      <c r="A806" s="24">
        <v>4</v>
      </c>
      <c r="B806" s="24">
        <v>2395</v>
      </c>
      <c r="C806" s="30">
        <v>1</v>
      </c>
      <c r="D806" s="26" t="s">
        <v>853</v>
      </c>
    </row>
    <row r="807" spans="1:4" s="19" customFormat="1" ht="52.8">
      <c r="A807" s="24">
        <v>4</v>
      </c>
      <c r="B807" s="24">
        <v>2395</v>
      </c>
      <c r="C807" s="30">
        <v>2</v>
      </c>
      <c r="D807" s="26" t="s">
        <v>854</v>
      </c>
    </row>
    <row r="808" spans="1:4" s="19" customFormat="1" ht="39.6">
      <c r="A808" s="24">
        <v>4</v>
      </c>
      <c r="B808" s="24">
        <v>2395</v>
      </c>
      <c r="C808" s="30">
        <v>3</v>
      </c>
      <c r="D808" s="23" t="s">
        <v>855</v>
      </c>
    </row>
    <row r="809" spans="1:4" s="19" customFormat="1" ht="52.8">
      <c r="A809" s="24">
        <v>4</v>
      </c>
      <c r="B809" s="24">
        <v>2395</v>
      </c>
      <c r="C809" s="30">
        <v>4</v>
      </c>
      <c r="D809" s="26" t="s">
        <v>856</v>
      </c>
    </row>
    <row r="810" spans="1:4" s="19" customFormat="1" ht="92.4">
      <c r="A810" s="27">
        <v>4</v>
      </c>
      <c r="B810" s="27">
        <v>2399</v>
      </c>
      <c r="C810" s="28">
        <v>1</v>
      </c>
      <c r="D810" s="29" t="s">
        <v>857</v>
      </c>
    </row>
    <row r="811" spans="1:4" s="19" customFormat="1" ht="92.4">
      <c r="A811" s="24">
        <v>4</v>
      </c>
      <c r="B811" s="24">
        <v>2429</v>
      </c>
      <c r="C811" s="30">
        <v>1</v>
      </c>
      <c r="D811" s="26" t="s">
        <v>858</v>
      </c>
    </row>
    <row r="812" spans="1:4" s="19" customFormat="1" ht="52.8">
      <c r="A812" s="24">
        <v>4</v>
      </c>
      <c r="B812" s="24">
        <v>2429</v>
      </c>
      <c r="C812" s="30">
        <v>2</v>
      </c>
      <c r="D812" s="26" t="s">
        <v>859</v>
      </c>
    </row>
    <row r="813" spans="1:4" s="19" customFormat="1" ht="66">
      <c r="A813" s="24">
        <v>4</v>
      </c>
      <c r="B813" s="24">
        <v>2592</v>
      </c>
      <c r="C813" s="30">
        <v>1</v>
      </c>
      <c r="D813" s="23" t="s">
        <v>860</v>
      </c>
    </row>
    <row r="814" spans="1:4" s="19" customFormat="1" ht="52.8">
      <c r="A814" s="24">
        <v>4</v>
      </c>
      <c r="B814" s="24">
        <v>2592</v>
      </c>
      <c r="C814" s="30">
        <v>2</v>
      </c>
      <c r="D814" s="26" t="s">
        <v>861</v>
      </c>
    </row>
    <row r="815" spans="1:4" s="19" customFormat="1" ht="105.6">
      <c r="A815" s="24">
        <v>4</v>
      </c>
      <c r="B815" s="24">
        <v>2593</v>
      </c>
      <c r="C815" s="30">
        <v>1</v>
      </c>
      <c r="D815" s="26" t="s">
        <v>862</v>
      </c>
    </row>
    <row r="816" spans="1:4" s="19" customFormat="1" ht="26.4">
      <c r="A816" s="24">
        <v>4</v>
      </c>
      <c r="B816" s="24">
        <v>2593</v>
      </c>
      <c r="C816" s="30">
        <v>2</v>
      </c>
      <c r="D816" s="23" t="s">
        <v>863</v>
      </c>
    </row>
    <row r="817" spans="1:4" s="19" customFormat="1" ht="79.2">
      <c r="A817" s="24">
        <v>4</v>
      </c>
      <c r="B817" s="24">
        <v>2599</v>
      </c>
      <c r="C817" s="30">
        <v>1</v>
      </c>
      <c r="D817" s="26" t="s">
        <v>864</v>
      </c>
    </row>
    <row r="818" spans="1:4" s="19" customFormat="1" ht="132">
      <c r="A818" s="27">
        <v>4</v>
      </c>
      <c r="B818" s="27">
        <v>2599</v>
      </c>
      <c r="C818" s="28">
        <v>2</v>
      </c>
      <c r="D818" s="29" t="s">
        <v>865</v>
      </c>
    </row>
    <row r="819" spans="1:4" s="19" customFormat="1" ht="105.6">
      <c r="A819" s="24">
        <v>4</v>
      </c>
      <c r="B819" s="24">
        <v>2599</v>
      </c>
      <c r="C819" s="30">
        <v>3</v>
      </c>
      <c r="D819" s="26" t="s">
        <v>866</v>
      </c>
    </row>
    <row r="820" spans="1:4" s="19" customFormat="1" ht="79.2">
      <c r="A820" s="24">
        <v>4</v>
      </c>
      <c r="B820" s="24">
        <v>2599</v>
      </c>
      <c r="C820" s="30">
        <v>4</v>
      </c>
      <c r="D820" s="26" t="s">
        <v>867</v>
      </c>
    </row>
    <row r="821" spans="1:4" s="19" customFormat="1" ht="105.6">
      <c r="A821" s="24">
        <v>4</v>
      </c>
      <c r="B821" s="24">
        <v>2599</v>
      </c>
      <c r="C821" s="30">
        <v>5</v>
      </c>
      <c r="D821" s="26" t="s">
        <v>868</v>
      </c>
    </row>
    <row r="822" spans="1:4" s="19" customFormat="1" ht="105.6">
      <c r="A822" s="24">
        <v>4</v>
      </c>
      <c r="B822" s="24">
        <v>2620</v>
      </c>
      <c r="C822" s="30">
        <v>1</v>
      </c>
      <c r="D822" s="26" t="s">
        <v>869</v>
      </c>
    </row>
    <row r="823" spans="1:4" s="19" customFormat="1" ht="79.2">
      <c r="A823" s="27">
        <v>4</v>
      </c>
      <c r="B823" s="27">
        <v>2720</v>
      </c>
      <c r="C823" s="28">
        <v>1</v>
      </c>
      <c r="D823" s="29" t="s">
        <v>870</v>
      </c>
    </row>
    <row r="824" spans="1:4" s="19" customFormat="1" ht="79.2">
      <c r="A824" s="24">
        <v>4</v>
      </c>
      <c r="B824" s="24">
        <v>2720</v>
      </c>
      <c r="C824" s="30">
        <v>2</v>
      </c>
      <c r="D824" s="26" t="s">
        <v>871</v>
      </c>
    </row>
    <row r="825" spans="1:4" s="19" customFormat="1" ht="66">
      <c r="A825" s="24">
        <v>4</v>
      </c>
      <c r="B825" s="24">
        <v>2731</v>
      </c>
      <c r="C825" s="30">
        <v>1</v>
      </c>
      <c r="D825" s="26" t="s">
        <v>872</v>
      </c>
    </row>
    <row r="826" spans="1:4" s="19" customFormat="1" ht="39.6">
      <c r="A826" s="24">
        <v>4</v>
      </c>
      <c r="B826" s="24">
        <v>2740</v>
      </c>
      <c r="C826" s="30">
        <v>1</v>
      </c>
      <c r="D826" s="23" t="s">
        <v>873</v>
      </c>
    </row>
    <row r="827" spans="1:4" s="19" customFormat="1" ht="105.6">
      <c r="A827" s="24">
        <v>4</v>
      </c>
      <c r="B827" s="24">
        <v>2750</v>
      </c>
      <c r="C827" s="30">
        <v>1</v>
      </c>
      <c r="D827" s="26" t="s">
        <v>874</v>
      </c>
    </row>
    <row r="828" spans="1:4" s="19" customFormat="1" ht="39.6">
      <c r="A828" s="24">
        <v>4</v>
      </c>
      <c r="B828" s="24">
        <v>2811</v>
      </c>
      <c r="C828" s="30">
        <v>1</v>
      </c>
      <c r="D828" s="23" t="s">
        <v>875</v>
      </c>
    </row>
    <row r="829" spans="1:4" s="19" customFormat="1" ht="92.4">
      <c r="A829" s="24">
        <v>4</v>
      </c>
      <c r="B829" s="24">
        <v>2811</v>
      </c>
      <c r="C829" s="30">
        <v>2</v>
      </c>
      <c r="D829" s="26" t="s">
        <v>876</v>
      </c>
    </row>
    <row r="830" spans="1:4" s="19" customFormat="1" ht="158.4">
      <c r="A830" s="27">
        <v>4</v>
      </c>
      <c r="B830" s="27">
        <v>2815</v>
      </c>
      <c r="C830" s="28">
        <v>1</v>
      </c>
      <c r="D830" s="29" t="s">
        <v>877</v>
      </c>
    </row>
    <row r="831" spans="1:4" s="19" customFormat="1" ht="79.2">
      <c r="A831" s="24">
        <v>4</v>
      </c>
      <c r="B831" s="24">
        <v>2817</v>
      </c>
      <c r="C831" s="30">
        <v>1</v>
      </c>
      <c r="D831" s="26" t="s">
        <v>878</v>
      </c>
    </row>
    <row r="832" spans="1:4" s="19" customFormat="1" ht="52.8">
      <c r="A832" s="24">
        <v>4</v>
      </c>
      <c r="B832" s="24">
        <v>2818</v>
      </c>
      <c r="C832" s="30">
        <v>1</v>
      </c>
      <c r="D832" s="26" t="s">
        <v>879</v>
      </c>
    </row>
    <row r="833" spans="1:4" s="19" customFormat="1" ht="198">
      <c r="A833" s="24">
        <v>4</v>
      </c>
      <c r="B833" s="24">
        <v>2825</v>
      </c>
      <c r="C833" s="30">
        <v>1</v>
      </c>
      <c r="D833" s="26" t="s">
        <v>880</v>
      </c>
    </row>
    <row r="834" spans="1:4" s="19" customFormat="1" ht="39.6">
      <c r="A834" s="24">
        <v>4</v>
      </c>
      <c r="B834" s="24">
        <v>2825</v>
      </c>
      <c r="C834" s="30">
        <v>2</v>
      </c>
      <c r="D834" s="23" t="s">
        <v>881</v>
      </c>
    </row>
    <row r="835" spans="1:4" s="19" customFormat="1" ht="39.6">
      <c r="A835" s="24">
        <v>4</v>
      </c>
      <c r="B835" s="24">
        <v>2825</v>
      </c>
      <c r="C835" s="30">
        <v>3</v>
      </c>
      <c r="D835" s="23" t="s">
        <v>882</v>
      </c>
    </row>
    <row r="836" spans="1:4" s="19" customFormat="1" ht="118.8">
      <c r="A836" s="27">
        <v>4</v>
      </c>
      <c r="B836" s="27">
        <v>2825</v>
      </c>
      <c r="C836" s="28">
        <v>4</v>
      </c>
      <c r="D836" s="29" t="s">
        <v>883</v>
      </c>
    </row>
    <row r="837" spans="1:4" s="19" customFormat="1" ht="52.8">
      <c r="A837" s="24">
        <v>4</v>
      </c>
      <c r="B837" s="24">
        <v>2825</v>
      </c>
      <c r="C837" s="30">
        <v>5</v>
      </c>
      <c r="D837" s="26" t="s">
        <v>884</v>
      </c>
    </row>
    <row r="838" spans="1:4" s="19" customFormat="1" ht="105.6">
      <c r="A838" s="24">
        <v>4</v>
      </c>
      <c r="B838" s="24">
        <v>2826</v>
      </c>
      <c r="C838" s="30">
        <v>1</v>
      </c>
      <c r="D838" s="26" t="s">
        <v>885</v>
      </c>
    </row>
    <row r="839" spans="1:4" s="19" customFormat="1" ht="118.8">
      <c r="A839" s="24">
        <v>4</v>
      </c>
      <c r="B839" s="24">
        <v>2826</v>
      </c>
      <c r="C839" s="30">
        <v>2</v>
      </c>
      <c r="D839" s="26" t="s">
        <v>886</v>
      </c>
    </row>
    <row r="840" spans="1:4" s="19" customFormat="1" ht="66">
      <c r="A840" s="24">
        <v>4</v>
      </c>
      <c r="B840" s="24">
        <v>2826</v>
      </c>
      <c r="C840" s="30">
        <v>3</v>
      </c>
      <c r="D840" s="26" t="s">
        <v>887</v>
      </c>
    </row>
    <row r="841" spans="1:4" s="19" customFormat="1" ht="198">
      <c r="A841" s="27">
        <v>4</v>
      </c>
      <c r="B841" s="27">
        <v>2829</v>
      </c>
      <c r="C841" s="28">
        <v>1</v>
      </c>
      <c r="D841" s="29" t="s">
        <v>888</v>
      </c>
    </row>
    <row r="842" spans="1:4" s="19" customFormat="1" ht="171.6">
      <c r="A842" s="24">
        <v>4</v>
      </c>
      <c r="B842" s="24">
        <v>2829</v>
      </c>
      <c r="C842" s="30">
        <v>2</v>
      </c>
      <c r="D842" s="26" t="s">
        <v>889</v>
      </c>
    </row>
    <row r="843" spans="1:4" s="19" customFormat="1" ht="39.6">
      <c r="A843" s="24">
        <v>4</v>
      </c>
      <c r="B843" s="24">
        <v>2829</v>
      </c>
      <c r="C843" s="30">
        <v>3</v>
      </c>
      <c r="D843" s="26" t="s">
        <v>890</v>
      </c>
    </row>
    <row r="844" spans="1:4" s="19" customFormat="1" ht="211.2">
      <c r="A844" s="27">
        <v>4</v>
      </c>
      <c r="B844" s="27">
        <v>2910</v>
      </c>
      <c r="C844" s="28">
        <v>1</v>
      </c>
      <c r="D844" s="29" t="s">
        <v>891</v>
      </c>
    </row>
    <row r="845" spans="1:4" s="19" customFormat="1" ht="79.2">
      <c r="A845" s="24">
        <v>4</v>
      </c>
      <c r="B845" s="24">
        <v>2910</v>
      </c>
      <c r="C845" s="30">
        <v>2</v>
      </c>
      <c r="D845" s="26" t="s">
        <v>892</v>
      </c>
    </row>
    <row r="846" spans="1:4" s="19" customFormat="1" ht="211.2">
      <c r="A846" s="24">
        <v>4</v>
      </c>
      <c r="B846" s="24">
        <v>2930</v>
      </c>
      <c r="C846" s="30">
        <v>1</v>
      </c>
      <c r="D846" s="26" t="s">
        <v>893</v>
      </c>
    </row>
    <row r="847" spans="1:4" s="19" customFormat="1" ht="79.2">
      <c r="A847" s="27">
        <v>4</v>
      </c>
      <c r="B847" s="27">
        <v>2930</v>
      </c>
      <c r="C847" s="28">
        <v>2</v>
      </c>
      <c r="D847" s="29" t="s">
        <v>894</v>
      </c>
    </row>
    <row r="848" spans="1:4" s="19" customFormat="1" ht="39.6">
      <c r="A848" s="24">
        <v>4</v>
      </c>
      <c r="B848" s="24">
        <v>3020</v>
      </c>
      <c r="C848" s="30">
        <v>1</v>
      </c>
      <c r="D848" s="26" t="s">
        <v>895</v>
      </c>
    </row>
    <row r="849" spans="1:4" s="19" customFormat="1" ht="39.6">
      <c r="A849" s="24">
        <v>4</v>
      </c>
      <c r="B849" s="24">
        <v>3020</v>
      </c>
      <c r="C849" s="30">
        <v>2</v>
      </c>
      <c r="D849" s="26" t="s">
        <v>896</v>
      </c>
    </row>
    <row r="850" spans="1:4" s="19" customFormat="1" ht="66">
      <c r="A850" s="24">
        <v>4</v>
      </c>
      <c r="B850" s="24">
        <v>3020</v>
      </c>
      <c r="C850" s="30">
        <v>3</v>
      </c>
      <c r="D850" s="23" t="s">
        <v>897</v>
      </c>
    </row>
    <row r="851" spans="1:4" s="19" customFormat="1" ht="26.4">
      <c r="A851" s="24">
        <v>4</v>
      </c>
      <c r="B851" s="24">
        <v>3020</v>
      </c>
      <c r="C851" s="30">
        <v>4</v>
      </c>
      <c r="D851" s="23" t="s">
        <v>898</v>
      </c>
    </row>
    <row r="852" spans="1:4" s="19" customFormat="1" ht="39.6">
      <c r="A852" s="24">
        <v>4</v>
      </c>
      <c r="B852" s="24">
        <v>3030</v>
      </c>
      <c r="C852" s="30">
        <v>1</v>
      </c>
      <c r="D852" s="23" t="s">
        <v>899</v>
      </c>
    </row>
    <row r="853" spans="1:4" s="19" customFormat="1" ht="52.8">
      <c r="A853" s="24">
        <v>4</v>
      </c>
      <c r="B853" s="24">
        <v>3030</v>
      </c>
      <c r="C853" s="30">
        <v>2</v>
      </c>
      <c r="D853" s="26" t="s">
        <v>900</v>
      </c>
    </row>
    <row r="854" spans="1:4" s="19" customFormat="1" ht="52.8">
      <c r="A854" s="24">
        <v>4</v>
      </c>
      <c r="B854" s="24">
        <v>3030</v>
      </c>
      <c r="C854" s="30">
        <v>3</v>
      </c>
      <c r="D854" s="26" t="s">
        <v>901</v>
      </c>
    </row>
    <row r="855" spans="1:4" s="19" customFormat="1" ht="39.6">
      <c r="A855" s="24">
        <v>4</v>
      </c>
      <c r="B855" s="24">
        <v>3030</v>
      </c>
      <c r="C855" s="30">
        <v>4</v>
      </c>
      <c r="D855" s="26" t="s">
        <v>902</v>
      </c>
    </row>
    <row r="856" spans="1:4" s="19" customFormat="1" ht="39.6">
      <c r="A856" s="24">
        <v>4</v>
      </c>
      <c r="B856" s="24">
        <v>3030</v>
      </c>
      <c r="C856" s="30">
        <v>5</v>
      </c>
      <c r="D856" s="23" t="s">
        <v>903</v>
      </c>
    </row>
    <row r="857" spans="1:4" s="19" customFormat="1" ht="39.6">
      <c r="A857" s="24">
        <v>4</v>
      </c>
      <c r="B857" s="24">
        <v>3030</v>
      </c>
      <c r="C857" s="30">
        <v>6</v>
      </c>
      <c r="D857" s="23" t="s">
        <v>904</v>
      </c>
    </row>
    <row r="858" spans="1:4" s="19" customFormat="1" ht="39.6">
      <c r="A858" s="24">
        <v>4</v>
      </c>
      <c r="B858" s="24">
        <v>3030</v>
      </c>
      <c r="C858" s="30">
        <v>7</v>
      </c>
      <c r="D858" s="23" t="s">
        <v>905</v>
      </c>
    </row>
    <row r="859" spans="1:4" s="19" customFormat="1" ht="39.6">
      <c r="A859" s="27">
        <v>4</v>
      </c>
      <c r="B859" s="27">
        <v>3091</v>
      </c>
      <c r="C859" s="28">
        <v>1</v>
      </c>
      <c r="D859" s="34" t="s">
        <v>906</v>
      </c>
    </row>
    <row r="860" spans="1:4" s="19" customFormat="1" ht="52.8">
      <c r="A860" s="24">
        <v>4</v>
      </c>
      <c r="B860" s="24">
        <v>3210</v>
      </c>
      <c r="C860" s="30">
        <v>1</v>
      </c>
      <c r="D860" s="26" t="s">
        <v>907</v>
      </c>
    </row>
    <row r="861" spans="1:4" s="19" customFormat="1">
      <c r="A861" s="20">
        <v>4</v>
      </c>
      <c r="B861" s="20">
        <v>3290</v>
      </c>
      <c r="C861" s="31">
        <v>1</v>
      </c>
      <c r="D861" s="23" t="s">
        <v>908</v>
      </c>
    </row>
    <row r="862" spans="1:4" s="19" customFormat="1" ht="26.4">
      <c r="A862" s="20">
        <v>4</v>
      </c>
      <c r="B862" s="20">
        <v>3290</v>
      </c>
      <c r="C862" s="31">
        <v>2</v>
      </c>
      <c r="D862" s="23" t="s">
        <v>909</v>
      </c>
    </row>
    <row r="863" spans="1:4" s="19" customFormat="1" ht="118.8">
      <c r="A863" s="24">
        <v>4</v>
      </c>
      <c r="B863" s="24">
        <v>3311</v>
      </c>
      <c r="C863" s="30">
        <v>1</v>
      </c>
      <c r="D863" s="26" t="s">
        <v>910</v>
      </c>
    </row>
    <row r="864" spans="1:4" s="19" customFormat="1" ht="26.4">
      <c r="A864" s="24">
        <v>4</v>
      </c>
      <c r="B864" s="24">
        <v>3312</v>
      </c>
      <c r="C864" s="30">
        <v>1</v>
      </c>
      <c r="D864" s="23" t="s">
        <v>911</v>
      </c>
    </row>
    <row r="865" spans="1:4" s="19" customFormat="1" ht="52.8">
      <c r="A865" s="24">
        <v>4</v>
      </c>
      <c r="B865" s="24">
        <v>3315</v>
      </c>
      <c r="C865" s="30">
        <v>1</v>
      </c>
      <c r="D865" s="26" t="s">
        <v>912</v>
      </c>
    </row>
    <row r="866" spans="1:4" s="19" customFormat="1" ht="52.8">
      <c r="A866" s="24">
        <v>4</v>
      </c>
      <c r="B866" s="24">
        <v>3320</v>
      </c>
      <c r="C866" s="30">
        <v>1</v>
      </c>
      <c r="D866" s="26" t="s">
        <v>913</v>
      </c>
    </row>
    <row r="867" spans="1:4" s="19" customFormat="1" ht="52.8">
      <c r="A867" s="24">
        <v>4</v>
      </c>
      <c r="B867" s="24">
        <v>3514</v>
      </c>
      <c r="C867" s="30">
        <v>1</v>
      </c>
      <c r="D867" s="26" t="s">
        <v>914</v>
      </c>
    </row>
    <row r="868" spans="1:4" s="19" customFormat="1" ht="66">
      <c r="A868" s="24">
        <v>4</v>
      </c>
      <c r="B868" s="24">
        <v>3520</v>
      </c>
      <c r="C868" s="30">
        <v>1</v>
      </c>
      <c r="D868" s="26" t="s">
        <v>915</v>
      </c>
    </row>
    <row r="869" spans="1:4" s="19" customFormat="1" ht="52.8">
      <c r="A869" s="24">
        <v>4</v>
      </c>
      <c r="B869" s="24">
        <v>3520</v>
      </c>
      <c r="C869" s="30">
        <v>2</v>
      </c>
      <c r="D869" s="23" t="s">
        <v>916</v>
      </c>
    </row>
    <row r="870" spans="1:4" s="19" customFormat="1" ht="145.19999999999999">
      <c r="A870" s="27">
        <v>4</v>
      </c>
      <c r="B870" s="27">
        <v>3700</v>
      </c>
      <c r="C870" s="28">
        <v>1</v>
      </c>
      <c r="D870" s="29" t="s">
        <v>917</v>
      </c>
    </row>
    <row r="871" spans="1:4" s="19" customFormat="1" ht="105.6">
      <c r="A871" s="24">
        <v>4</v>
      </c>
      <c r="B871" s="24">
        <v>3812</v>
      </c>
      <c r="C871" s="30">
        <v>1</v>
      </c>
      <c r="D871" s="26" t="s">
        <v>918</v>
      </c>
    </row>
    <row r="872" spans="1:4" s="19" customFormat="1" ht="66">
      <c r="A872" s="24">
        <v>4</v>
      </c>
      <c r="B872" s="24">
        <v>3821</v>
      </c>
      <c r="C872" s="30">
        <v>1</v>
      </c>
      <c r="D872" s="26" t="s">
        <v>919</v>
      </c>
    </row>
    <row r="873" spans="1:4" s="19" customFormat="1" ht="26.4">
      <c r="A873" s="20">
        <v>4</v>
      </c>
      <c r="B873" s="20">
        <v>4111</v>
      </c>
      <c r="C873" s="31">
        <v>1</v>
      </c>
      <c r="D873" s="23" t="s">
        <v>920</v>
      </c>
    </row>
    <row r="874" spans="1:4" s="19" customFormat="1">
      <c r="A874" s="20">
        <v>4</v>
      </c>
      <c r="B874" s="20">
        <v>4290</v>
      </c>
      <c r="C874" s="31">
        <v>1</v>
      </c>
      <c r="D874" s="23" t="s">
        <v>921</v>
      </c>
    </row>
    <row r="875" spans="1:4" s="19" customFormat="1" ht="39.6">
      <c r="A875" s="24">
        <v>4</v>
      </c>
      <c r="B875" s="24">
        <v>4321</v>
      </c>
      <c r="C875" s="30">
        <v>1</v>
      </c>
      <c r="D875" s="23" t="s">
        <v>922</v>
      </c>
    </row>
    <row r="876" spans="1:4" s="19" customFormat="1" ht="52.8">
      <c r="A876" s="24">
        <v>4</v>
      </c>
      <c r="B876" s="24">
        <v>4520</v>
      </c>
      <c r="C876" s="30">
        <v>1</v>
      </c>
      <c r="D876" s="26" t="s">
        <v>923</v>
      </c>
    </row>
    <row r="877" spans="1:4" s="19" customFormat="1" ht="92.4">
      <c r="A877" s="24">
        <v>4</v>
      </c>
      <c r="B877" s="24">
        <v>4610</v>
      </c>
      <c r="C877" s="30">
        <v>1</v>
      </c>
      <c r="D877" s="26" t="s">
        <v>924</v>
      </c>
    </row>
    <row r="878" spans="1:4" s="19" customFormat="1" ht="105.6">
      <c r="A878" s="27">
        <v>4</v>
      </c>
      <c r="B878" s="27">
        <v>4663</v>
      </c>
      <c r="C878" s="28">
        <v>1</v>
      </c>
      <c r="D878" s="29" t="s">
        <v>925</v>
      </c>
    </row>
    <row r="879" spans="1:4" s="19" customFormat="1" ht="92.4">
      <c r="A879" s="24">
        <v>4</v>
      </c>
      <c r="B879" s="24">
        <v>4664</v>
      </c>
      <c r="C879" s="30">
        <v>1</v>
      </c>
      <c r="D879" s="26" t="s">
        <v>926</v>
      </c>
    </row>
    <row r="880" spans="1:4" s="19" customFormat="1" ht="26.4">
      <c r="A880" s="20">
        <v>4</v>
      </c>
      <c r="B880" s="20">
        <v>4669</v>
      </c>
      <c r="C880" s="31">
        <v>1</v>
      </c>
      <c r="D880" s="23" t="s">
        <v>927</v>
      </c>
    </row>
    <row r="881" spans="1:4" s="19" customFormat="1" ht="52.8">
      <c r="A881" s="24">
        <v>4</v>
      </c>
      <c r="B881" s="24">
        <v>4752</v>
      </c>
      <c r="C881" s="30">
        <v>1</v>
      </c>
      <c r="D881" s="23" t="s">
        <v>928</v>
      </c>
    </row>
    <row r="882" spans="1:4" s="19" customFormat="1" ht="39.6">
      <c r="A882" s="24">
        <v>4</v>
      </c>
      <c r="B882" s="24">
        <v>4759</v>
      </c>
      <c r="C882" s="30">
        <v>1</v>
      </c>
      <c r="D882" s="23" t="s">
        <v>929</v>
      </c>
    </row>
    <row r="883" spans="1:4" s="19" customFormat="1" ht="52.8">
      <c r="A883" s="24">
        <v>4</v>
      </c>
      <c r="B883" s="24">
        <v>4911</v>
      </c>
      <c r="C883" s="30">
        <v>1</v>
      </c>
      <c r="D883" s="26" t="s">
        <v>930</v>
      </c>
    </row>
    <row r="884" spans="1:4" s="19" customFormat="1" ht="26.4">
      <c r="A884" s="20">
        <v>4</v>
      </c>
      <c r="B884" s="20">
        <v>4912</v>
      </c>
      <c r="C884" s="31">
        <v>1</v>
      </c>
      <c r="D884" s="23" t="s">
        <v>931</v>
      </c>
    </row>
    <row r="885" spans="1:4" s="19" customFormat="1" ht="66">
      <c r="A885" s="24">
        <v>4</v>
      </c>
      <c r="B885" s="24">
        <v>4921</v>
      </c>
      <c r="C885" s="30">
        <v>1</v>
      </c>
      <c r="D885" s="26" t="s">
        <v>932</v>
      </c>
    </row>
    <row r="886" spans="1:4" s="19" customFormat="1" ht="52.8">
      <c r="A886" s="24">
        <v>4</v>
      </c>
      <c r="B886" s="24">
        <v>4921</v>
      </c>
      <c r="C886" s="30">
        <v>2</v>
      </c>
      <c r="D886" s="26" t="s">
        <v>933</v>
      </c>
    </row>
    <row r="887" spans="1:4" s="19" customFormat="1" ht="26.4">
      <c r="A887" s="24">
        <v>4</v>
      </c>
      <c r="B887" s="24">
        <v>4921</v>
      </c>
      <c r="C887" s="30">
        <v>3</v>
      </c>
      <c r="D887" s="23" t="s">
        <v>934</v>
      </c>
    </row>
    <row r="888" spans="1:4" s="19" customFormat="1" ht="26.4">
      <c r="A888" s="20">
        <v>4</v>
      </c>
      <c r="B888" s="20">
        <v>4921</v>
      </c>
      <c r="C888" s="31">
        <v>4</v>
      </c>
      <c r="D888" s="23" t="s">
        <v>935</v>
      </c>
    </row>
    <row r="889" spans="1:4" s="19" customFormat="1" ht="39.6">
      <c r="A889" s="24">
        <v>4</v>
      </c>
      <c r="B889" s="24">
        <v>4922</v>
      </c>
      <c r="C889" s="30">
        <v>1</v>
      </c>
      <c r="D889" s="23" t="s">
        <v>936</v>
      </c>
    </row>
    <row r="890" spans="1:4" s="19" customFormat="1" ht="92.4">
      <c r="A890" s="27">
        <v>4</v>
      </c>
      <c r="B890" s="27">
        <v>4923</v>
      </c>
      <c r="C890" s="28">
        <v>1</v>
      </c>
      <c r="D890" s="29" t="s">
        <v>937</v>
      </c>
    </row>
    <row r="891" spans="1:4" s="19" customFormat="1" ht="52.8">
      <c r="A891" s="24">
        <v>4</v>
      </c>
      <c r="B891" s="24">
        <v>5011</v>
      </c>
      <c r="C891" s="30">
        <v>1</v>
      </c>
      <c r="D891" s="26" t="s">
        <v>938</v>
      </c>
    </row>
    <row r="892" spans="1:4" s="19" customFormat="1" ht="26.4">
      <c r="A892" s="20">
        <v>4</v>
      </c>
      <c r="B892" s="20">
        <v>5011</v>
      </c>
      <c r="C892" s="31">
        <v>2</v>
      </c>
      <c r="D892" s="23" t="s">
        <v>939</v>
      </c>
    </row>
    <row r="893" spans="1:4" s="19" customFormat="1" ht="39.6">
      <c r="A893" s="24">
        <v>4</v>
      </c>
      <c r="B893" s="24">
        <v>5012</v>
      </c>
      <c r="C893" s="30">
        <v>1</v>
      </c>
      <c r="D893" s="23" t="s">
        <v>940</v>
      </c>
    </row>
    <row r="894" spans="1:4" s="19" customFormat="1" ht="52.8">
      <c r="A894" s="24">
        <v>4</v>
      </c>
      <c r="B894" s="24">
        <v>5021</v>
      </c>
      <c r="C894" s="30">
        <v>1</v>
      </c>
      <c r="D894" s="23" t="s">
        <v>941</v>
      </c>
    </row>
    <row r="895" spans="1:4" s="19" customFormat="1" ht="26.4">
      <c r="A895" s="24">
        <v>4</v>
      </c>
      <c r="B895" s="24">
        <v>5022</v>
      </c>
      <c r="C895" s="30">
        <v>1</v>
      </c>
      <c r="D895" s="23" t="s">
        <v>942</v>
      </c>
    </row>
    <row r="896" spans="1:4" s="19" customFormat="1" ht="66">
      <c r="A896" s="24">
        <v>4</v>
      </c>
      <c r="B896" s="24">
        <v>5111</v>
      </c>
      <c r="C896" s="30">
        <v>1</v>
      </c>
      <c r="D896" s="26" t="s">
        <v>943</v>
      </c>
    </row>
    <row r="897" spans="1:4" s="19" customFormat="1" ht="39.6">
      <c r="A897" s="24">
        <v>4</v>
      </c>
      <c r="B897" s="24">
        <v>5112</v>
      </c>
      <c r="C897" s="30">
        <v>1</v>
      </c>
      <c r="D897" s="26" t="s">
        <v>944</v>
      </c>
    </row>
    <row r="898" spans="1:4" s="19" customFormat="1" ht="39.6">
      <c r="A898" s="24">
        <v>4</v>
      </c>
      <c r="B898" s="24">
        <v>5112</v>
      </c>
      <c r="C898" s="30">
        <v>2</v>
      </c>
      <c r="D898" s="26" t="s">
        <v>945</v>
      </c>
    </row>
    <row r="899" spans="1:4" s="19" customFormat="1" ht="26.4">
      <c r="A899" s="20">
        <v>4</v>
      </c>
      <c r="B899" s="20">
        <v>5112</v>
      </c>
      <c r="C899" s="31">
        <v>3</v>
      </c>
      <c r="D899" s="23" t="s">
        <v>946</v>
      </c>
    </row>
    <row r="900" spans="1:4" s="19" customFormat="1" ht="39.6">
      <c r="A900" s="24">
        <v>4</v>
      </c>
      <c r="B900" s="24">
        <v>5121</v>
      </c>
      <c r="C900" s="30">
        <v>1</v>
      </c>
      <c r="D900" s="23" t="s">
        <v>947</v>
      </c>
    </row>
    <row r="901" spans="1:4" s="19" customFormat="1" ht="39.6">
      <c r="A901" s="24">
        <v>4</v>
      </c>
      <c r="B901" s="24">
        <v>5122</v>
      </c>
      <c r="C901" s="30">
        <v>1</v>
      </c>
      <c r="D901" s="26" t="s">
        <v>948</v>
      </c>
    </row>
    <row r="902" spans="1:4" s="19" customFormat="1" ht="26.4">
      <c r="A902" s="20">
        <v>4</v>
      </c>
      <c r="B902" s="20">
        <v>5122</v>
      </c>
      <c r="C902" s="31">
        <v>2</v>
      </c>
      <c r="D902" s="23" t="s">
        <v>949</v>
      </c>
    </row>
    <row r="903" spans="1:4" s="19" customFormat="1" ht="26.4">
      <c r="A903" s="20">
        <v>4</v>
      </c>
      <c r="B903" s="20">
        <v>5122</v>
      </c>
      <c r="C903" s="31">
        <v>3</v>
      </c>
      <c r="D903" s="23" t="s">
        <v>950</v>
      </c>
    </row>
    <row r="904" spans="1:4" s="19" customFormat="1" ht="92.4">
      <c r="A904" s="27">
        <v>4</v>
      </c>
      <c r="B904" s="27">
        <v>5221</v>
      </c>
      <c r="C904" s="28">
        <v>1</v>
      </c>
      <c r="D904" s="29" t="s">
        <v>951</v>
      </c>
    </row>
    <row r="905" spans="1:4" s="19" customFormat="1" ht="39.6">
      <c r="A905" s="24">
        <v>4</v>
      </c>
      <c r="B905" s="24">
        <v>5221</v>
      </c>
      <c r="C905" s="30">
        <v>2</v>
      </c>
      <c r="D905" s="26" t="s">
        <v>952</v>
      </c>
    </row>
    <row r="906" spans="1:4" s="19" customFormat="1" ht="52.8">
      <c r="A906" s="24">
        <v>4</v>
      </c>
      <c r="B906" s="24">
        <v>5229</v>
      </c>
      <c r="C906" s="30">
        <v>1</v>
      </c>
      <c r="D906" s="26" t="s">
        <v>953</v>
      </c>
    </row>
    <row r="907" spans="1:4" s="19" customFormat="1" ht="92.4">
      <c r="A907" s="24">
        <v>4</v>
      </c>
      <c r="B907" s="24">
        <v>5229</v>
      </c>
      <c r="C907" s="30">
        <v>2</v>
      </c>
      <c r="D907" s="26" t="s">
        <v>954</v>
      </c>
    </row>
    <row r="908" spans="1:4" s="19" customFormat="1" ht="66">
      <c r="A908" s="24">
        <v>4</v>
      </c>
      <c r="B908" s="24">
        <v>5310</v>
      </c>
      <c r="C908" s="30">
        <v>1</v>
      </c>
      <c r="D908" s="26" t="s">
        <v>955</v>
      </c>
    </row>
    <row r="909" spans="1:4" s="19" customFormat="1" ht="52.8">
      <c r="A909" s="24">
        <v>4</v>
      </c>
      <c r="B909" s="24">
        <v>5310</v>
      </c>
      <c r="C909" s="30">
        <v>2</v>
      </c>
      <c r="D909" s="23" t="s">
        <v>956</v>
      </c>
    </row>
    <row r="910" spans="1:4" s="19" customFormat="1" ht="52.8">
      <c r="A910" s="24">
        <v>4</v>
      </c>
      <c r="B910" s="24">
        <v>5320</v>
      </c>
      <c r="C910" s="30">
        <v>1</v>
      </c>
      <c r="D910" s="26" t="s">
        <v>957</v>
      </c>
    </row>
    <row r="911" spans="1:4" s="19" customFormat="1" ht="66">
      <c r="A911" s="24">
        <v>4</v>
      </c>
      <c r="B911" s="24">
        <v>6391</v>
      </c>
      <c r="C911" s="30">
        <v>1</v>
      </c>
      <c r="D911" s="26" t="s">
        <v>958</v>
      </c>
    </row>
    <row r="912" spans="1:4" s="19" customFormat="1">
      <c r="A912" s="37">
        <v>4</v>
      </c>
      <c r="B912" s="37">
        <v>7420</v>
      </c>
      <c r="C912" s="39">
        <v>1</v>
      </c>
      <c r="D912" s="23" t="s">
        <v>959</v>
      </c>
    </row>
    <row r="913" spans="1:5">
      <c r="A913" s="20">
        <v>4</v>
      </c>
      <c r="B913" s="20">
        <v>8010</v>
      </c>
      <c r="C913" s="31">
        <v>1</v>
      </c>
      <c r="D913" s="23" t="s">
        <v>960</v>
      </c>
      <c r="E913" s="19"/>
    </row>
    <row r="914" spans="1:5" ht="66">
      <c r="A914" s="24">
        <v>4</v>
      </c>
      <c r="B914" s="24">
        <v>8020</v>
      </c>
      <c r="C914" s="30">
        <v>1</v>
      </c>
      <c r="D914" s="26" t="s">
        <v>961</v>
      </c>
      <c r="E914" s="19"/>
    </row>
    <row r="915" spans="1:5" ht="39.6">
      <c r="A915" s="27">
        <v>4</v>
      </c>
      <c r="B915" s="27">
        <v>8129</v>
      </c>
      <c r="C915" s="28">
        <v>1</v>
      </c>
      <c r="D915" s="34" t="s">
        <v>962</v>
      </c>
      <c r="E915" s="19"/>
    </row>
    <row r="916" spans="1:5" ht="39.6">
      <c r="A916" s="24">
        <v>4</v>
      </c>
      <c r="B916" s="24">
        <v>8129</v>
      </c>
      <c r="C916" s="30">
        <v>2</v>
      </c>
      <c r="D916" s="26" t="s">
        <v>963</v>
      </c>
      <c r="E916" s="19"/>
    </row>
    <row r="917" spans="1:5" ht="26.4">
      <c r="A917" s="20">
        <v>4</v>
      </c>
      <c r="B917" s="20">
        <v>8292</v>
      </c>
      <c r="C917" s="31">
        <v>1</v>
      </c>
      <c r="D917" s="23" t="s">
        <v>964</v>
      </c>
      <c r="E917" s="19"/>
    </row>
    <row r="918" spans="1:5" ht="66">
      <c r="A918" s="24">
        <v>4</v>
      </c>
      <c r="B918" s="24">
        <v>8523</v>
      </c>
      <c r="C918" s="30">
        <v>1</v>
      </c>
      <c r="D918" s="26" t="s">
        <v>965</v>
      </c>
      <c r="E918" s="19"/>
    </row>
    <row r="919" spans="1:5" ht="132">
      <c r="A919" s="24">
        <v>4</v>
      </c>
      <c r="B919" s="24">
        <v>8699</v>
      </c>
      <c r="C919" s="30">
        <v>1</v>
      </c>
      <c r="D919" s="26" t="s">
        <v>966</v>
      </c>
      <c r="E919" s="19"/>
    </row>
    <row r="920" spans="1:5" ht="39.6">
      <c r="A920" s="24">
        <v>4</v>
      </c>
      <c r="B920" s="24">
        <v>9603</v>
      </c>
      <c r="C920" s="30">
        <v>1</v>
      </c>
      <c r="D920" s="26" t="s">
        <v>967</v>
      </c>
      <c r="E920" s="19"/>
    </row>
    <row r="921" spans="1:5" ht="26.4">
      <c r="A921" s="20">
        <v>5</v>
      </c>
      <c r="B921" s="21">
        <v>129</v>
      </c>
      <c r="C921" s="31">
        <v>1</v>
      </c>
      <c r="D921" s="23" t="s">
        <v>968</v>
      </c>
    </row>
    <row r="922" spans="1:5">
      <c r="A922" s="20">
        <v>5</v>
      </c>
      <c r="B922" s="21">
        <v>161</v>
      </c>
      <c r="C922" s="31">
        <v>1</v>
      </c>
      <c r="D922" s="23" t="s">
        <v>969</v>
      </c>
    </row>
    <row r="923" spans="1:5" ht="66">
      <c r="A923" s="24">
        <v>5</v>
      </c>
      <c r="B923" s="35">
        <v>510</v>
      </c>
      <c r="C923" s="30">
        <v>1</v>
      </c>
      <c r="D923" s="26" t="s">
        <v>970</v>
      </c>
    </row>
    <row r="924" spans="1:5" ht="39.6">
      <c r="A924" s="24">
        <v>5</v>
      </c>
      <c r="B924" s="35">
        <v>510</v>
      </c>
      <c r="C924" s="30">
        <v>2</v>
      </c>
      <c r="D924" s="23" t="s">
        <v>971</v>
      </c>
    </row>
    <row r="925" spans="1:5" ht="52.8">
      <c r="A925" s="24">
        <v>5</v>
      </c>
      <c r="B925" s="35">
        <v>510</v>
      </c>
      <c r="C925" s="30">
        <v>3</v>
      </c>
      <c r="D925" s="26" t="s">
        <v>972</v>
      </c>
    </row>
    <row r="926" spans="1:5" ht="26.4">
      <c r="A926" s="20">
        <v>5</v>
      </c>
      <c r="B926" s="21">
        <v>510</v>
      </c>
      <c r="C926" s="31">
        <v>4</v>
      </c>
      <c r="D926" s="23" t="s">
        <v>973</v>
      </c>
    </row>
    <row r="927" spans="1:5" ht="26.4">
      <c r="A927" s="24">
        <v>5</v>
      </c>
      <c r="B927" s="35">
        <v>520</v>
      </c>
      <c r="C927" s="30">
        <v>1</v>
      </c>
      <c r="D927" s="23" t="s">
        <v>974</v>
      </c>
    </row>
    <row r="928" spans="1:5" ht="26.4">
      <c r="A928" s="27">
        <v>5</v>
      </c>
      <c r="B928" s="36">
        <v>520</v>
      </c>
      <c r="C928" s="28">
        <v>2</v>
      </c>
      <c r="D928" s="34" t="s">
        <v>975</v>
      </c>
    </row>
    <row r="929" spans="1:4" ht="26.4">
      <c r="A929" s="20">
        <v>5</v>
      </c>
      <c r="B929" s="21">
        <v>520</v>
      </c>
      <c r="C929" s="31">
        <v>3</v>
      </c>
      <c r="D929" s="23" t="s">
        <v>976</v>
      </c>
    </row>
    <row r="930" spans="1:4" ht="39.6">
      <c r="A930" s="24">
        <v>5</v>
      </c>
      <c r="B930" s="35">
        <v>610</v>
      </c>
      <c r="C930" s="30">
        <v>1</v>
      </c>
      <c r="D930" s="26" t="s">
        <v>977</v>
      </c>
    </row>
    <row r="931" spans="1:4" ht="52.8">
      <c r="A931" s="24">
        <v>5</v>
      </c>
      <c r="B931" s="35">
        <v>610</v>
      </c>
      <c r="C931" s="30">
        <v>2</v>
      </c>
      <c r="D931" s="26" t="s">
        <v>978</v>
      </c>
    </row>
    <row r="932" spans="1:4" ht="26.4">
      <c r="A932" s="20">
        <v>5</v>
      </c>
      <c r="B932" s="21">
        <v>610</v>
      </c>
      <c r="C932" s="31">
        <v>3</v>
      </c>
      <c r="D932" s="23" t="s">
        <v>979</v>
      </c>
    </row>
    <row r="933" spans="1:4" ht="26.4">
      <c r="A933" s="24">
        <v>5</v>
      </c>
      <c r="B933" s="35">
        <v>620</v>
      </c>
      <c r="C933" s="30">
        <v>1</v>
      </c>
      <c r="D933" s="23" t="s">
        <v>980</v>
      </c>
    </row>
    <row r="934" spans="1:4">
      <c r="A934" s="20">
        <v>5</v>
      </c>
      <c r="B934" s="21">
        <v>620</v>
      </c>
      <c r="C934" s="31">
        <v>2</v>
      </c>
      <c r="D934" s="23" t="s">
        <v>981</v>
      </c>
    </row>
    <row r="935" spans="1:4" ht="26.4">
      <c r="A935" s="20">
        <v>5</v>
      </c>
      <c r="B935" s="21">
        <v>620</v>
      </c>
      <c r="C935" s="31">
        <v>3</v>
      </c>
      <c r="D935" s="23" t="s">
        <v>982</v>
      </c>
    </row>
    <row r="936" spans="1:4" ht="26.4">
      <c r="A936" s="20">
        <v>5</v>
      </c>
      <c r="B936" s="21">
        <v>710</v>
      </c>
      <c r="C936" s="31">
        <v>1</v>
      </c>
      <c r="D936" s="23" t="s">
        <v>983</v>
      </c>
    </row>
    <row r="937" spans="1:4" ht="26.4">
      <c r="A937" s="20">
        <v>5</v>
      </c>
      <c r="B937" s="21">
        <v>710</v>
      </c>
      <c r="C937" s="31">
        <v>2</v>
      </c>
      <c r="D937" s="23" t="s">
        <v>984</v>
      </c>
    </row>
    <row r="938" spans="1:4" ht="26.4">
      <c r="A938" s="24">
        <v>5</v>
      </c>
      <c r="B938" s="35">
        <v>721</v>
      </c>
      <c r="C938" s="30">
        <v>1</v>
      </c>
      <c r="D938" s="26" t="s">
        <v>985</v>
      </c>
    </row>
    <row r="939" spans="1:4" ht="26.4">
      <c r="A939" s="24">
        <v>5</v>
      </c>
      <c r="B939" s="35">
        <v>721</v>
      </c>
      <c r="C939" s="30">
        <v>2</v>
      </c>
      <c r="D939" s="23" t="s">
        <v>986</v>
      </c>
    </row>
    <row r="940" spans="1:4" ht="52.8">
      <c r="A940" s="24">
        <v>5</v>
      </c>
      <c r="B940" s="35">
        <v>722</v>
      </c>
      <c r="C940" s="30">
        <v>1</v>
      </c>
      <c r="D940" s="26" t="s">
        <v>987</v>
      </c>
    </row>
    <row r="941" spans="1:4" ht="66">
      <c r="A941" s="24">
        <v>5</v>
      </c>
      <c r="B941" s="35">
        <v>722</v>
      </c>
      <c r="C941" s="30">
        <v>2</v>
      </c>
      <c r="D941" s="26" t="s">
        <v>988</v>
      </c>
    </row>
    <row r="942" spans="1:4" ht="92.4">
      <c r="A942" s="24">
        <v>5</v>
      </c>
      <c r="B942" s="35">
        <v>722</v>
      </c>
      <c r="C942" s="30">
        <v>3</v>
      </c>
      <c r="D942" s="26" t="s">
        <v>989</v>
      </c>
    </row>
    <row r="943" spans="1:4" ht="39.6">
      <c r="A943" s="27">
        <v>5</v>
      </c>
      <c r="B943" s="36">
        <v>723</v>
      </c>
      <c r="C943" s="28">
        <v>1</v>
      </c>
      <c r="D943" s="34" t="s">
        <v>990</v>
      </c>
    </row>
    <row r="944" spans="1:4" ht="79.2">
      <c r="A944" s="24">
        <v>5</v>
      </c>
      <c r="B944" s="35">
        <v>729</v>
      </c>
      <c r="C944" s="30">
        <v>1</v>
      </c>
      <c r="D944" s="26" t="s">
        <v>991</v>
      </c>
    </row>
    <row r="945" spans="1:4" ht="79.2">
      <c r="A945" s="24">
        <v>5</v>
      </c>
      <c r="B945" s="35">
        <v>811</v>
      </c>
      <c r="C945" s="30">
        <v>1</v>
      </c>
      <c r="D945" s="26" t="s">
        <v>992</v>
      </c>
    </row>
    <row r="946" spans="1:4" ht="26.4">
      <c r="A946" s="20">
        <v>5</v>
      </c>
      <c r="B946" s="21">
        <v>811</v>
      </c>
      <c r="C946" s="31">
        <v>2</v>
      </c>
      <c r="D946" s="23" t="s">
        <v>993</v>
      </c>
    </row>
    <row r="947" spans="1:4" ht="79.2">
      <c r="A947" s="24">
        <v>5</v>
      </c>
      <c r="B947" s="35">
        <v>811</v>
      </c>
      <c r="C947" s="30">
        <v>3</v>
      </c>
      <c r="D947" s="26" t="s">
        <v>994</v>
      </c>
    </row>
    <row r="948" spans="1:4" ht="52.8">
      <c r="A948" s="24">
        <v>5</v>
      </c>
      <c r="B948" s="35">
        <v>811</v>
      </c>
      <c r="C948" s="30">
        <v>4</v>
      </c>
      <c r="D948" s="26" t="s">
        <v>995</v>
      </c>
    </row>
    <row r="949" spans="1:4" ht="79.2">
      <c r="A949" s="24">
        <v>5</v>
      </c>
      <c r="B949" s="35">
        <v>811</v>
      </c>
      <c r="C949" s="30">
        <v>5</v>
      </c>
      <c r="D949" s="26" t="s">
        <v>996</v>
      </c>
    </row>
    <row r="950" spans="1:4" ht="52.8">
      <c r="A950" s="24">
        <v>5</v>
      </c>
      <c r="B950" s="35">
        <v>812</v>
      </c>
      <c r="C950" s="30">
        <v>1</v>
      </c>
      <c r="D950" s="26" t="s">
        <v>997</v>
      </c>
    </row>
    <row r="951" spans="1:4" ht="39.6">
      <c r="A951" s="24">
        <v>5</v>
      </c>
      <c r="B951" s="35">
        <v>812</v>
      </c>
      <c r="C951" s="30">
        <v>2</v>
      </c>
      <c r="D951" s="26" t="s">
        <v>998</v>
      </c>
    </row>
    <row r="952" spans="1:4" ht="39.6">
      <c r="A952" s="24">
        <v>5</v>
      </c>
      <c r="B952" s="35">
        <v>812</v>
      </c>
      <c r="C952" s="30">
        <v>3</v>
      </c>
      <c r="D952" s="26" t="s">
        <v>999</v>
      </c>
    </row>
    <row r="953" spans="1:4" ht="39.6">
      <c r="A953" s="24">
        <v>5</v>
      </c>
      <c r="B953" s="35">
        <v>812</v>
      </c>
      <c r="C953" s="30">
        <v>4</v>
      </c>
      <c r="D953" s="23" t="s">
        <v>1000</v>
      </c>
    </row>
    <row r="954" spans="1:4" ht="52.8">
      <c r="A954" s="27">
        <v>5</v>
      </c>
      <c r="B954" s="36">
        <v>812</v>
      </c>
      <c r="C954" s="28">
        <v>5</v>
      </c>
      <c r="D954" s="29" t="s">
        <v>1001</v>
      </c>
    </row>
    <row r="955" spans="1:4" ht="52.8">
      <c r="A955" s="24">
        <v>5</v>
      </c>
      <c r="B955" s="35">
        <v>812</v>
      </c>
      <c r="C955" s="30">
        <v>6</v>
      </c>
      <c r="D955" s="26" t="s">
        <v>1002</v>
      </c>
    </row>
    <row r="956" spans="1:4" ht="52.8">
      <c r="A956" s="24">
        <v>5</v>
      </c>
      <c r="B956" s="35">
        <v>812</v>
      </c>
      <c r="C956" s="30">
        <v>7</v>
      </c>
      <c r="D956" s="26" t="s">
        <v>1003</v>
      </c>
    </row>
    <row r="957" spans="1:4" ht="52.8">
      <c r="A957" s="24">
        <v>5</v>
      </c>
      <c r="B957" s="35">
        <v>820</v>
      </c>
      <c r="C957" s="30">
        <v>1</v>
      </c>
      <c r="D957" s="23" t="s">
        <v>1004</v>
      </c>
    </row>
    <row r="958" spans="1:4" ht="105.6">
      <c r="A958" s="24">
        <v>5</v>
      </c>
      <c r="B958" s="35">
        <v>891</v>
      </c>
      <c r="C958" s="30">
        <v>1</v>
      </c>
      <c r="D958" s="26" t="s">
        <v>1005</v>
      </c>
    </row>
    <row r="959" spans="1:4" ht="52.8">
      <c r="A959" s="24">
        <v>5</v>
      </c>
      <c r="B959" s="35">
        <v>891</v>
      </c>
      <c r="C959" s="30">
        <v>2</v>
      </c>
      <c r="D959" s="26" t="s">
        <v>1006</v>
      </c>
    </row>
    <row r="960" spans="1:4" ht="52.8">
      <c r="A960" s="24">
        <v>5</v>
      </c>
      <c r="B960" s="35">
        <v>891</v>
      </c>
      <c r="C960" s="30">
        <v>3</v>
      </c>
      <c r="D960" s="26" t="s">
        <v>1007</v>
      </c>
    </row>
    <row r="961" spans="1:4" ht="105.6">
      <c r="A961" s="24">
        <v>5</v>
      </c>
      <c r="B961" s="35">
        <v>892</v>
      </c>
      <c r="C961" s="30">
        <v>1</v>
      </c>
      <c r="D961" s="26" t="s">
        <v>1008</v>
      </c>
    </row>
    <row r="962" spans="1:4" ht="26.4">
      <c r="A962" s="20">
        <v>5</v>
      </c>
      <c r="B962" s="21">
        <v>899</v>
      </c>
      <c r="C962" s="31">
        <v>1</v>
      </c>
      <c r="D962" s="23" t="s">
        <v>1009</v>
      </c>
    </row>
    <row r="963" spans="1:4" ht="105.6">
      <c r="A963" s="27">
        <v>5</v>
      </c>
      <c r="B963" s="36">
        <v>899</v>
      </c>
      <c r="C963" s="28">
        <v>2</v>
      </c>
      <c r="D963" s="29" t="s">
        <v>1010</v>
      </c>
    </row>
    <row r="964" spans="1:4" ht="52.8">
      <c r="A964" s="24">
        <v>5</v>
      </c>
      <c r="B964" s="35">
        <v>910</v>
      </c>
      <c r="C964" s="30">
        <v>1</v>
      </c>
      <c r="D964" s="26" t="s">
        <v>1011</v>
      </c>
    </row>
    <row r="965" spans="1:4" ht="66">
      <c r="A965" s="24">
        <v>5</v>
      </c>
      <c r="B965" s="35">
        <v>910</v>
      </c>
      <c r="C965" s="30">
        <v>2</v>
      </c>
      <c r="D965" s="26" t="s">
        <v>1012</v>
      </c>
    </row>
    <row r="966" spans="1:4" ht="26.4">
      <c r="A966" s="20">
        <v>5</v>
      </c>
      <c r="B966" s="21">
        <v>910</v>
      </c>
      <c r="C966" s="31">
        <v>3</v>
      </c>
      <c r="D966" s="23" t="s">
        <v>1013</v>
      </c>
    </row>
    <row r="967" spans="1:4" ht="26.4">
      <c r="A967" s="24">
        <v>5</v>
      </c>
      <c r="B967" s="35">
        <v>910</v>
      </c>
      <c r="C967" s="30">
        <v>4</v>
      </c>
      <c r="D967" s="23" t="s">
        <v>1014</v>
      </c>
    </row>
    <row r="968" spans="1:4" ht="26.4">
      <c r="A968" s="24">
        <v>5</v>
      </c>
      <c r="B968" s="35">
        <v>910</v>
      </c>
      <c r="C968" s="30">
        <v>5</v>
      </c>
      <c r="D968" s="23" t="s">
        <v>1015</v>
      </c>
    </row>
    <row r="969" spans="1:4" ht="79.2">
      <c r="A969" s="24">
        <v>5</v>
      </c>
      <c r="B969" s="35">
        <v>990</v>
      </c>
      <c r="C969" s="30">
        <v>1</v>
      </c>
      <c r="D969" s="26" t="s">
        <v>1016</v>
      </c>
    </row>
    <row r="970" spans="1:4" ht="39.6">
      <c r="A970" s="24">
        <v>5</v>
      </c>
      <c r="B970" s="35">
        <v>990</v>
      </c>
      <c r="C970" s="30">
        <v>2</v>
      </c>
      <c r="D970" s="26" t="s">
        <v>1017</v>
      </c>
    </row>
    <row r="971" spans="1:4" ht="26.4">
      <c r="A971" s="20">
        <v>5</v>
      </c>
      <c r="B971" s="20">
        <v>1312</v>
      </c>
      <c r="C971" s="31">
        <v>1</v>
      </c>
      <c r="D971" s="23" t="s">
        <v>1018</v>
      </c>
    </row>
    <row r="972" spans="1:4" ht="66">
      <c r="A972" s="24">
        <v>5</v>
      </c>
      <c r="B972" s="24">
        <v>1610</v>
      </c>
      <c r="C972" s="30">
        <v>1</v>
      </c>
      <c r="D972" s="26" t="s">
        <v>1019</v>
      </c>
    </row>
    <row r="973" spans="1:4" ht="52.8">
      <c r="A973" s="24">
        <v>5</v>
      </c>
      <c r="B973" s="24">
        <v>1630</v>
      </c>
      <c r="C973" s="30">
        <v>1</v>
      </c>
      <c r="D973" s="23" t="s">
        <v>1020</v>
      </c>
    </row>
    <row r="974" spans="1:4" ht="52.8">
      <c r="A974" s="27">
        <v>5</v>
      </c>
      <c r="B974" s="27">
        <v>1630</v>
      </c>
      <c r="C974" s="28">
        <v>2</v>
      </c>
      <c r="D974" s="29" t="s">
        <v>1021</v>
      </c>
    </row>
    <row r="975" spans="1:4" ht="52.8">
      <c r="A975" s="24">
        <v>5</v>
      </c>
      <c r="B975" s="24">
        <v>1630</v>
      </c>
      <c r="C975" s="30">
        <v>3</v>
      </c>
      <c r="D975" s="26" t="s">
        <v>1022</v>
      </c>
    </row>
    <row r="976" spans="1:4" ht="79.2">
      <c r="A976" s="24">
        <v>5</v>
      </c>
      <c r="B976" s="24">
        <v>1910</v>
      </c>
      <c r="C976" s="30">
        <v>1</v>
      </c>
      <c r="D976" s="26" t="s">
        <v>1023</v>
      </c>
    </row>
    <row r="977" spans="1:4" ht="52.8">
      <c r="A977" s="24">
        <v>5</v>
      </c>
      <c r="B977" s="24">
        <v>1921</v>
      </c>
      <c r="C977" s="30">
        <v>1</v>
      </c>
      <c r="D977" s="23" t="s">
        <v>1024</v>
      </c>
    </row>
    <row r="978" spans="1:4" ht="39.6">
      <c r="A978" s="24">
        <v>5</v>
      </c>
      <c r="B978" s="24">
        <v>1921</v>
      </c>
      <c r="C978" s="30">
        <v>2</v>
      </c>
      <c r="D978" s="23" t="s">
        <v>1025</v>
      </c>
    </row>
    <row r="979" spans="1:4" ht="52.8">
      <c r="A979" s="24">
        <v>5</v>
      </c>
      <c r="B979" s="24">
        <v>1921</v>
      </c>
      <c r="C979" s="30">
        <v>3</v>
      </c>
      <c r="D979" s="26" t="s">
        <v>1026</v>
      </c>
    </row>
    <row r="980" spans="1:4" ht="52.8">
      <c r="A980" s="24">
        <v>5</v>
      </c>
      <c r="B980" s="24">
        <v>1921</v>
      </c>
      <c r="C980" s="30">
        <v>4</v>
      </c>
      <c r="D980" s="26" t="s">
        <v>1027</v>
      </c>
    </row>
    <row r="981" spans="1:4" ht="79.2">
      <c r="A981" s="24">
        <v>5</v>
      </c>
      <c r="B981" s="24">
        <v>1921</v>
      </c>
      <c r="C981" s="30">
        <v>5</v>
      </c>
      <c r="D981" s="26" t="s">
        <v>1028</v>
      </c>
    </row>
    <row r="982" spans="1:4" ht="79.2">
      <c r="A982" s="24">
        <v>5</v>
      </c>
      <c r="B982" s="24">
        <v>2011</v>
      </c>
      <c r="C982" s="30">
        <v>1</v>
      </c>
      <c r="D982" s="26" t="s">
        <v>1029</v>
      </c>
    </row>
    <row r="983" spans="1:4" ht="52.8">
      <c r="A983" s="24">
        <v>5</v>
      </c>
      <c r="B983" s="24">
        <v>2011</v>
      </c>
      <c r="C983" s="30">
        <v>2</v>
      </c>
      <c r="D983" s="23" t="s">
        <v>1030</v>
      </c>
    </row>
    <row r="984" spans="1:4" ht="92.4">
      <c r="A984" s="27">
        <v>5</v>
      </c>
      <c r="B984" s="27">
        <v>2011</v>
      </c>
      <c r="C984" s="28">
        <v>3</v>
      </c>
      <c r="D984" s="29" t="s">
        <v>1031</v>
      </c>
    </row>
    <row r="985" spans="1:4" ht="92.4">
      <c r="A985" s="24">
        <v>5</v>
      </c>
      <c r="B985" s="24">
        <v>2013</v>
      </c>
      <c r="C985" s="30">
        <v>1</v>
      </c>
      <c r="D985" s="26" t="s">
        <v>1032</v>
      </c>
    </row>
    <row r="986" spans="1:4" ht="39.6">
      <c r="A986" s="24">
        <v>5</v>
      </c>
      <c r="B986" s="24">
        <v>2013</v>
      </c>
      <c r="C986" s="30">
        <v>2</v>
      </c>
      <c r="D986" s="26" t="s">
        <v>1033</v>
      </c>
    </row>
    <row r="987" spans="1:4" ht="66">
      <c r="A987" s="24">
        <v>5</v>
      </c>
      <c r="B987" s="24">
        <v>2014</v>
      </c>
      <c r="C987" s="30">
        <v>1</v>
      </c>
      <c r="D987" s="23" t="s">
        <v>1034</v>
      </c>
    </row>
    <row r="988" spans="1:4" ht="66">
      <c r="A988" s="24">
        <v>5</v>
      </c>
      <c r="B988" s="24">
        <v>2014</v>
      </c>
      <c r="C988" s="30">
        <v>2</v>
      </c>
      <c r="D988" s="26" t="s">
        <v>1035</v>
      </c>
    </row>
    <row r="989" spans="1:4" ht="39.6">
      <c r="A989" s="24">
        <v>5</v>
      </c>
      <c r="B989" s="24">
        <v>2021</v>
      </c>
      <c r="C989" s="30">
        <v>1</v>
      </c>
      <c r="D989" s="23" t="s">
        <v>1036</v>
      </c>
    </row>
    <row r="990" spans="1:4" ht="52.8">
      <c r="A990" s="24">
        <v>5</v>
      </c>
      <c r="B990" s="24">
        <v>2021</v>
      </c>
      <c r="C990" s="30">
        <v>2</v>
      </c>
      <c r="D990" s="26" t="s">
        <v>1037</v>
      </c>
    </row>
    <row r="991" spans="1:4" ht="79.2">
      <c r="A991" s="24">
        <v>5</v>
      </c>
      <c r="B991" s="24">
        <v>2029</v>
      </c>
      <c r="C991" s="30">
        <v>1</v>
      </c>
      <c r="D991" s="26" t="s">
        <v>1038</v>
      </c>
    </row>
    <row r="992" spans="1:4" ht="39.6">
      <c r="A992" s="24">
        <v>5</v>
      </c>
      <c r="B992" s="24">
        <v>2029</v>
      </c>
      <c r="C992" s="30">
        <v>2</v>
      </c>
      <c r="D992" s="26" t="s">
        <v>1039</v>
      </c>
    </row>
    <row r="993" spans="1:4" ht="105.6">
      <c r="A993" s="27">
        <v>5</v>
      </c>
      <c r="B993" s="27">
        <v>2310</v>
      </c>
      <c r="C993" s="28">
        <v>1</v>
      </c>
      <c r="D993" s="29" t="s">
        <v>1040</v>
      </c>
    </row>
    <row r="994" spans="1:4" ht="66">
      <c r="A994" s="24">
        <v>5</v>
      </c>
      <c r="B994" s="24">
        <v>2310</v>
      </c>
      <c r="C994" s="30">
        <v>2</v>
      </c>
      <c r="D994" s="26" t="s">
        <v>1041</v>
      </c>
    </row>
    <row r="995" spans="1:4" ht="52.8">
      <c r="A995" s="24">
        <v>5</v>
      </c>
      <c r="B995" s="24">
        <v>2394</v>
      </c>
      <c r="C995" s="30">
        <v>1</v>
      </c>
      <c r="D995" s="26" t="s">
        <v>1042</v>
      </c>
    </row>
    <row r="996" spans="1:4" ht="52.8">
      <c r="A996" s="24">
        <v>5</v>
      </c>
      <c r="B996" s="24">
        <v>2395</v>
      </c>
      <c r="C996" s="30">
        <v>1</v>
      </c>
      <c r="D996" s="23" t="s">
        <v>1043</v>
      </c>
    </row>
    <row r="997" spans="1:4" ht="39.6">
      <c r="A997" s="24">
        <v>5</v>
      </c>
      <c r="B997" s="24">
        <v>2396</v>
      </c>
      <c r="C997" s="30">
        <v>1</v>
      </c>
      <c r="D997" s="23" t="s">
        <v>1044</v>
      </c>
    </row>
    <row r="998" spans="1:4" ht="66">
      <c r="A998" s="24">
        <v>5</v>
      </c>
      <c r="B998" s="24">
        <v>2399</v>
      </c>
      <c r="C998" s="30">
        <v>1</v>
      </c>
      <c r="D998" s="26" t="s">
        <v>1045</v>
      </c>
    </row>
    <row r="999" spans="1:4" ht="66">
      <c r="A999" s="24">
        <v>5</v>
      </c>
      <c r="B999" s="24">
        <v>2399</v>
      </c>
      <c r="C999" s="30">
        <v>2</v>
      </c>
      <c r="D999" s="26" t="s">
        <v>1046</v>
      </c>
    </row>
    <row r="1000" spans="1:4" ht="92.4">
      <c r="A1000" s="24">
        <v>5</v>
      </c>
      <c r="B1000" s="24">
        <v>2410</v>
      </c>
      <c r="C1000" s="30">
        <v>1</v>
      </c>
      <c r="D1000" s="26" t="s">
        <v>1047</v>
      </c>
    </row>
    <row r="1001" spans="1:4" ht="66">
      <c r="A1001" s="27">
        <v>5</v>
      </c>
      <c r="B1001" s="27">
        <v>2410</v>
      </c>
      <c r="C1001" s="28">
        <v>2</v>
      </c>
      <c r="D1001" s="29" t="s">
        <v>1048</v>
      </c>
    </row>
    <row r="1002" spans="1:4" ht="39.6">
      <c r="A1002" s="24">
        <v>5</v>
      </c>
      <c r="B1002" s="24">
        <v>2410</v>
      </c>
      <c r="C1002" s="30">
        <v>3</v>
      </c>
      <c r="D1002" s="26" t="s">
        <v>1049</v>
      </c>
    </row>
    <row r="1003" spans="1:4" ht="39.6">
      <c r="A1003" s="24">
        <v>5</v>
      </c>
      <c r="B1003" s="24">
        <v>2410</v>
      </c>
      <c r="C1003" s="30">
        <v>4</v>
      </c>
      <c r="D1003" s="26" t="s">
        <v>1050</v>
      </c>
    </row>
    <row r="1004" spans="1:4" ht="39.6">
      <c r="A1004" s="24">
        <v>5</v>
      </c>
      <c r="B1004" s="24">
        <v>2410</v>
      </c>
      <c r="C1004" s="30">
        <v>5</v>
      </c>
      <c r="D1004" s="23" t="s">
        <v>1051</v>
      </c>
    </row>
    <row r="1005" spans="1:4" ht="39.6">
      <c r="A1005" s="24">
        <v>5</v>
      </c>
      <c r="B1005" s="24">
        <v>2410</v>
      </c>
      <c r="C1005" s="30">
        <v>6</v>
      </c>
      <c r="D1005" s="23" t="s">
        <v>1052</v>
      </c>
    </row>
    <row r="1006" spans="1:4" ht="79.2">
      <c r="A1006" s="24">
        <v>5</v>
      </c>
      <c r="B1006" s="24">
        <v>2429</v>
      </c>
      <c r="C1006" s="30">
        <v>1</v>
      </c>
      <c r="D1006" s="26" t="s">
        <v>1053</v>
      </c>
    </row>
    <row r="1007" spans="1:4" ht="66">
      <c r="A1007" s="24">
        <v>5</v>
      </c>
      <c r="B1007" s="24">
        <v>2429</v>
      </c>
      <c r="C1007" s="30">
        <v>2</v>
      </c>
      <c r="D1007" s="26" t="s">
        <v>1054</v>
      </c>
    </row>
    <row r="1008" spans="1:4" ht="39.6">
      <c r="A1008" s="24">
        <v>5</v>
      </c>
      <c r="B1008" s="24">
        <v>2429</v>
      </c>
      <c r="C1008" s="30">
        <v>3</v>
      </c>
      <c r="D1008" s="26" t="s">
        <v>1055</v>
      </c>
    </row>
    <row r="1009" spans="1:4" ht="79.2">
      <c r="A1009" s="24">
        <v>5</v>
      </c>
      <c r="B1009" s="24">
        <v>2431</v>
      </c>
      <c r="C1009" s="30">
        <v>1</v>
      </c>
      <c r="D1009" s="26" t="s">
        <v>1056</v>
      </c>
    </row>
    <row r="1010" spans="1:4" ht="79.2">
      <c r="A1010" s="24">
        <v>5</v>
      </c>
      <c r="B1010" s="24">
        <v>2431</v>
      </c>
      <c r="C1010" s="30">
        <v>2</v>
      </c>
      <c r="D1010" s="26" t="s">
        <v>1057</v>
      </c>
    </row>
    <row r="1011" spans="1:4" ht="105.6">
      <c r="A1011" s="27">
        <v>5</v>
      </c>
      <c r="B1011" s="27">
        <v>2432</v>
      </c>
      <c r="C1011" s="28">
        <v>1</v>
      </c>
      <c r="D1011" s="29" t="s">
        <v>1058</v>
      </c>
    </row>
    <row r="1012" spans="1:4" ht="145.19999999999999">
      <c r="A1012" s="24">
        <v>5</v>
      </c>
      <c r="B1012" s="24">
        <v>2511</v>
      </c>
      <c r="C1012" s="30">
        <v>1</v>
      </c>
      <c r="D1012" s="26" t="s">
        <v>1059</v>
      </c>
    </row>
    <row r="1013" spans="1:4" ht="118.8">
      <c r="A1013" s="24">
        <v>5</v>
      </c>
      <c r="B1013" s="24">
        <v>2512</v>
      </c>
      <c r="C1013" s="30">
        <v>1</v>
      </c>
      <c r="D1013" s="26" t="s">
        <v>1060</v>
      </c>
    </row>
    <row r="1014" spans="1:4" ht="39.6">
      <c r="A1014" s="24">
        <v>5</v>
      </c>
      <c r="B1014" s="24">
        <v>2513</v>
      </c>
      <c r="C1014" s="30">
        <v>1</v>
      </c>
      <c r="D1014" s="23" t="s">
        <v>1061</v>
      </c>
    </row>
    <row r="1015" spans="1:4" ht="118.8">
      <c r="A1015" s="24">
        <v>5</v>
      </c>
      <c r="B1015" s="24">
        <v>2513</v>
      </c>
      <c r="C1015" s="30">
        <v>2</v>
      </c>
      <c r="D1015" s="26" t="s">
        <v>1062</v>
      </c>
    </row>
    <row r="1016" spans="1:4" ht="39.6">
      <c r="A1016" s="24">
        <v>5</v>
      </c>
      <c r="B1016" s="24">
        <v>2513</v>
      </c>
      <c r="C1016" s="30">
        <v>3</v>
      </c>
      <c r="D1016" s="23" t="s">
        <v>1063</v>
      </c>
    </row>
    <row r="1017" spans="1:4" ht="66">
      <c r="A1017" s="27">
        <v>5</v>
      </c>
      <c r="B1017" s="27">
        <v>2520</v>
      </c>
      <c r="C1017" s="28">
        <v>1</v>
      </c>
      <c r="D1017" s="29" t="s">
        <v>1064</v>
      </c>
    </row>
    <row r="1018" spans="1:4" ht="39.6">
      <c r="A1018" s="24">
        <v>5</v>
      </c>
      <c r="B1018" s="24">
        <v>2520</v>
      </c>
      <c r="C1018" s="30">
        <v>2</v>
      </c>
      <c r="D1018" s="26" t="s">
        <v>1065</v>
      </c>
    </row>
    <row r="1019" spans="1:4" ht="39.6">
      <c r="A1019" s="24">
        <v>5</v>
      </c>
      <c r="B1019" s="24">
        <v>2520</v>
      </c>
      <c r="C1019" s="30">
        <v>3</v>
      </c>
      <c r="D1019" s="23" t="s">
        <v>1066</v>
      </c>
    </row>
    <row r="1020" spans="1:4" ht="52.8">
      <c r="A1020" s="24">
        <v>5</v>
      </c>
      <c r="B1020" s="24">
        <v>2591</v>
      </c>
      <c r="C1020" s="30">
        <v>1</v>
      </c>
      <c r="D1020" s="23" t="s">
        <v>1067</v>
      </c>
    </row>
    <row r="1021" spans="1:4" ht="66">
      <c r="A1021" s="24">
        <v>5</v>
      </c>
      <c r="B1021" s="24">
        <v>2592</v>
      </c>
      <c r="C1021" s="30">
        <v>1</v>
      </c>
      <c r="D1021" s="26" t="s">
        <v>1068</v>
      </c>
    </row>
    <row r="1022" spans="1:4" ht="79.2">
      <c r="A1022" s="24">
        <v>5</v>
      </c>
      <c r="B1022" s="24">
        <v>2599</v>
      </c>
      <c r="C1022" s="30">
        <v>1</v>
      </c>
      <c r="D1022" s="26" t="s">
        <v>1069</v>
      </c>
    </row>
    <row r="1023" spans="1:4" ht="105.6">
      <c r="A1023" s="24">
        <v>5</v>
      </c>
      <c r="B1023" s="24">
        <v>2660</v>
      </c>
      <c r="C1023" s="30">
        <v>1</v>
      </c>
      <c r="D1023" s="26" t="s">
        <v>1070</v>
      </c>
    </row>
    <row r="1024" spans="1:4" ht="79.2">
      <c r="A1024" s="24">
        <v>5</v>
      </c>
      <c r="B1024" s="24">
        <v>2811</v>
      </c>
      <c r="C1024" s="30">
        <v>1</v>
      </c>
      <c r="D1024" s="26" t="s">
        <v>1071</v>
      </c>
    </row>
    <row r="1025" spans="1:4" ht="92.4">
      <c r="A1025" s="24">
        <v>5</v>
      </c>
      <c r="B1025" s="24">
        <v>2812</v>
      </c>
      <c r="C1025" s="30">
        <v>1</v>
      </c>
      <c r="D1025" s="26" t="s">
        <v>1072</v>
      </c>
    </row>
    <row r="1026" spans="1:4" ht="132">
      <c r="A1026" s="27">
        <v>5</v>
      </c>
      <c r="B1026" s="27">
        <v>2813</v>
      </c>
      <c r="C1026" s="28">
        <v>1</v>
      </c>
      <c r="D1026" s="29" t="s">
        <v>1073</v>
      </c>
    </row>
    <row r="1027" spans="1:4" ht="158.4">
      <c r="A1027" s="24">
        <v>5</v>
      </c>
      <c r="B1027" s="24">
        <v>2814</v>
      </c>
      <c r="C1027" s="30">
        <v>1</v>
      </c>
      <c r="D1027" s="26" t="s">
        <v>1074</v>
      </c>
    </row>
    <row r="1028" spans="1:4" ht="171.6">
      <c r="A1028" s="24">
        <v>5</v>
      </c>
      <c r="B1028" s="24">
        <v>2816</v>
      </c>
      <c r="C1028" s="30">
        <v>1</v>
      </c>
      <c r="D1028" s="26" t="s">
        <v>1075</v>
      </c>
    </row>
    <row r="1029" spans="1:4" ht="79.2">
      <c r="A1029" s="24">
        <v>5</v>
      </c>
      <c r="B1029" s="24">
        <v>2816</v>
      </c>
      <c r="C1029" s="30">
        <v>2</v>
      </c>
      <c r="D1029" s="26" t="s">
        <v>1076</v>
      </c>
    </row>
    <row r="1030" spans="1:4" ht="66">
      <c r="A1030" s="27">
        <v>5</v>
      </c>
      <c r="B1030" s="27">
        <v>2819</v>
      </c>
      <c r="C1030" s="28">
        <v>1</v>
      </c>
      <c r="D1030" s="29" t="s">
        <v>1077</v>
      </c>
    </row>
    <row r="1031" spans="1:4" ht="52.8">
      <c r="A1031" s="24">
        <v>5</v>
      </c>
      <c r="B1031" s="24">
        <v>2819</v>
      </c>
      <c r="C1031" s="30">
        <v>2</v>
      </c>
      <c r="D1031" s="26" t="s">
        <v>1078</v>
      </c>
    </row>
    <row r="1032" spans="1:4" ht="52.8">
      <c r="A1032" s="24">
        <v>5</v>
      </c>
      <c r="B1032" s="24">
        <v>2819</v>
      </c>
      <c r="C1032" s="30">
        <v>3</v>
      </c>
      <c r="D1032" s="26" t="s">
        <v>1079</v>
      </c>
    </row>
    <row r="1033" spans="1:4" ht="39.6">
      <c r="A1033" s="24">
        <v>5</v>
      </c>
      <c r="B1033" s="24">
        <v>2819</v>
      </c>
      <c r="C1033" s="30">
        <v>4</v>
      </c>
      <c r="D1033" s="23" t="s">
        <v>1080</v>
      </c>
    </row>
    <row r="1034" spans="1:4" ht="92.4">
      <c r="A1034" s="24">
        <v>5</v>
      </c>
      <c r="B1034" s="24">
        <v>2822</v>
      </c>
      <c r="C1034" s="30">
        <v>1</v>
      </c>
      <c r="D1034" s="26" t="s">
        <v>1081</v>
      </c>
    </row>
    <row r="1035" spans="1:4" ht="52.8">
      <c r="A1035" s="24">
        <v>5</v>
      </c>
      <c r="B1035" s="24">
        <v>2823</v>
      </c>
      <c r="C1035" s="30">
        <v>1</v>
      </c>
      <c r="D1035" s="26" t="s">
        <v>1082</v>
      </c>
    </row>
    <row r="1036" spans="1:4" ht="158.4">
      <c r="A1036" s="24">
        <v>5</v>
      </c>
      <c r="B1036" s="24">
        <v>2824</v>
      </c>
      <c r="C1036" s="30">
        <v>1</v>
      </c>
      <c r="D1036" s="26" t="s">
        <v>1083</v>
      </c>
    </row>
    <row r="1037" spans="1:4" ht="118.8">
      <c r="A1037" s="27">
        <v>5</v>
      </c>
      <c r="B1037" s="27">
        <v>2824</v>
      </c>
      <c r="C1037" s="28">
        <v>2</v>
      </c>
      <c r="D1037" s="29" t="s">
        <v>1084</v>
      </c>
    </row>
    <row r="1038" spans="1:4" ht="132">
      <c r="A1038" s="24">
        <v>5</v>
      </c>
      <c r="B1038" s="24">
        <v>3011</v>
      </c>
      <c r="C1038" s="30">
        <v>1</v>
      </c>
      <c r="D1038" s="26" t="s">
        <v>1085</v>
      </c>
    </row>
    <row r="1039" spans="1:4" ht="92.4">
      <c r="A1039" s="24">
        <v>5</v>
      </c>
      <c r="B1039" s="24">
        <v>3011</v>
      </c>
      <c r="C1039" s="30">
        <v>2</v>
      </c>
      <c r="D1039" s="26" t="s">
        <v>1086</v>
      </c>
    </row>
    <row r="1040" spans="1:4" ht="52.8">
      <c r="A1040" s="24">
        <v>5</v>
      </c>
      <c r="B1040" s="24">
        <v>3011</v>
      </c>
      <c r="C1040" s="30">
        <v>3</v>
      </c>
      <c r="D1040" s="23" t="s">
        <v>1087</v>
      </c>
    </row>
    <row r="1041" spans="1:4" ht="79.2">
      <c r="A1041" s="24">
        <v>5</v>
      </c>
      <c r="B1041" s="24">
        <v>3012</v>
      </c>
      <c r="C1041" s="30">
        <v>1</v>
      </c>
      <c r="D1041" s="26" t="s">
        <v>1088</v>
      </c>
    </row>
    <row r="1042" spans="1:4">
      <c r="A1042" s="20">
        <v>5</v>
      </c>
      <c r="B1042" s="20">
        <v>3012</v>
      </c>
      <c r="C1042" s="31">
        <v>2</v>
      </c>
      <c r="D1042" s="23" t="s">
        <v>1089</v>
      </c>
    </row>
    <row r="1043" spans="1:4" ht="39.6">
      <c r="A1043" s="24">
        <v>5</v>
      </c>
      <c r="B1043" s="24">
        <v>3040</v>
      </c>
      <c r="C1043" s="30">
        <v>1</v>
      </c>
      <c r="D1043" s="23" t="s">
        <v>1090</v>
      </c>
    </row>
    <row r="1044" spans="1:4" ht="66">
      <c r="A1044" s="27">
        <v>5</v>
      </c>
      <c r="B1044" s="27">
        <v>3312</v>
      </c>
      <c r="C1044" s="28">
        <v>1</v>
      </c>
      <c r="D1044" s="29" t="s">
        <v>1091</v>
      </c>
    </row>
    <row r="1045" spans="1:4" ht="79.2">
      <c r="A1045" s="24">
        <v>5</v>
      </c>
      <c r="B1045" s="24">
        <v>3313</v>
      </c>
      <c r="C1045" s="30">
        <v>1</v>
      </c>
      <c r="D1045" s="26" t="s">
        <v>1092</v>
      </c>
    </row>
    <row r="1046" spans="1:4" ht="39.6">
      <c r="A1046" s="24">
        <v>5</v>
      </c>
      <c r="B1046" s="24">
        <v>3314</v>
      </c>
      <c r="C1046" s="30">
        <v>1</v>
      </c>
      <c r="D1046" s="26" t="s">
        <v>1093</v>
      </c>
    </row>
    <row r="1047" spans="1:4" ht="145.19999999999999">
      <c r="A1047" s="24">
        <v>5</v>
      </c>
      <c r="B1047" s="24">
        <v>3320</v>
      </c>
      <c r="C1047" s="30">
        <v>1</v>
      </c>
      <c r="D1047" s="26" t="s">
        <v>1094</v>
      </c>
    </row>
    <row r="1048" spans="1:4" ht="66">
      <c r="A1048" s="24">
        <v>5</v>
      </c>
      <c r="B1048" s="24">
        <v>3511</v>
      </c>
      <c r="C1048" s="30">
        <v>1</v>
      </c>
      <c r="D1048" s="26" t="s">
        <v>1095</v>
      </c>
    </row>
    <row r="1049" spans="1:4" ht="66">
      <c r="A1049" s="24">
        <v>5</v>
      </c>
      <c r="B1049" s="24">
        <v>3511</v>
      </c>
      <c r="C1049" s="30">
        <v>2</v>
      </c>
      <c r="D1049" s="26" t="s">
        <v>1096</v>
      </c>
    </row>
    <row r="1050" spans="1:4" ht="52.8">
      <c r="A1050" s="24">
        <v>5</v>
      </c>
      <c r="B1050" s="24">
        <v>3511</v>
      </c>
      <c r="C1050" s="30">
        <v>3</v>
      </c>
      <c r="D1050" s="26" t="s">
        <v>1097</v>
      </c>
    </row>
    <row r="1051" spans="1:4" ht="52.8">
      <c r="A1051" s="24">
        <v>5</v>
      </c>
      <c r="B1051" s="24">
        <v>3512</v>
      </c>
      <c r="C1051" s="30">
        <v>1</v>
      </c>
      <c r="D1051" s="26" t="s">
        <v>1098</v>
      </c>
    </row>
    <row r="1052" spans="1:4" ht="52.8">
      <c r="A1052" s="27">
        <v>5</v>
      </c>
      <c r="B1052" s="27">
        <v>3513</v>
      </c>
      <c r="C1052" s="28">
        <v>1</v>
      </c>
      <c r="D1052" s="29" t="s">
        <v>1099</v>
      </c>
    </row>
    <row r="1053" spans="1:4" ht="118.8">
      <c r="A1053" s="24">
        <v>5</v>
      </c>
      <c r="B1053" s="24">
        <v>3822</v>
      </c>
      <c r="C1053" s="30">
        <v>1</v>
      </c>
      <c r="D1053" s="26" t="s">
        <v>1100</v>
      </c>
    </row>
    <row r="1054" spans="1:4" ht="66">
      <c r="A1054" s="24">
        <v>5</v>
      </c>
      <c r="B1054" s="24">
        <v>3830</v>
      </c>
      <c r="C1054" s="30">
        <v>1</v>
      </c>
      <c r="D1054" s="26" t="s">
        <v>1101</v>
      </c>
    </row>
    <row r="1055" spans="1:4" ht="118.8">
      <c r="A1055" s="24">
        <v>5</v>
      </c>
      <c r="B1055" s="24">
        <v>3900</v>
      </c>
      <c r="C1055" s="30">
        <v>1</v>
      </c>
      <c r="D1055" s="26" t="s">
        <v>1102</v>
      </c>
    </row>
    <row r="1056" spans="1:4" ht="39.6">
      <c r="A1056" s="24">
        <v>5</v>
      </c>
      <c r="B1056" s="24">
        <v>4111</v>
      </c>
      <c r="C1056" s="30">
        <v>1</v>
      </c>
      <c r="D1056" s="23" t="s">
        <v>1103</v>
      </c>
    </row>
    <row r="1057" spans="1:4" ht="26.4">
      <c r="A1057" s="24">
        <v>5</v>
      </c>
      <c r="B1057" s="24">
        <v>4112</v>
      </c>
      <c r="C1057" s="30">
        <v>1</v>
      </c>
      <c r="D1057" s="23" t="s">
        <v>1104</v>
      </c>
    </row>
    <row r="1058" spans="1:4" ht="26.4">
      <c r="A1058" s="20">
        <v>5</v>
      </c>
      <c r="B1058" s="20">
        <v>4112</v>
      </c>
      <c r="C1058" s="31">
        <v>2</v>
      </c>
      <c r="D1058" s="23" t="s">
        <v>1105</v>
      </c>
    </row>
    <row r="1059" spans="1:4" ht="39.6">
      <c r="A1059" s="24">
        <v>5</v>
      </c>
      <c r="B1059" s="24">
        <v>4210</v>
      </c>
      <c r="C1059" s="30">
        <v>1</v>
      </c>
      <c r="D1059" s="26" t="s">
        <v>1106</v>
      </c>
    </row>
    <row r="1060" spans="1:4" ht="52.8">
      <c r="A1060" s="24">
        <v>5</v>
      </c>
      <c r="B1060" s="24">
        <v>4210</v>
      </c>
      <c r="C1060" s="30">
        <v>2</v>
      </c>
      <c r="D1060" s="26" t="s">
        <v>1107</v>
      </c>
    </row>
    <row r="1061" spans="1:4" ht="79.2">
      <c r="A1061" s="27">
        <v>5</v>
      </c>
      <c r="B1061" s="27">
        <v>4220</v>
      </c>
      <c r="C1061" s="28">
        <v>1</v>
      </c>
      <c r="D1061" s="29" t="s">
        <v>1108</v>
      </c>
    </row>
    <row r="1062" spans="1:4" ht="79.2">
      <c r="A1062" s="24">
        <v>5</v>
      </c>
      <c r="B1062" s="24">
        <v>4290</v>
      </c>
      <c r="C1062" s="30">
        <v>1</v>
      </c>
      <c r="D1062" s="26" t="s">
        <v>1109</v>
      </c>
    </row>
    <row r="1063" spans="1:4">
      <c r="A1063" s="37">
        <v>5</v>
      </c>
      <c r="B1063" s="37">
        <v>4311</v>
      </c>
      <c r="C1063" s="39">
        <v>1</v>
      </c>
      <c r="D1063" s="23" t="s">
        <v>1110</v>
      </c>
    </row>
    <row r="1064" spans="1:4" ht="39.6">
      <c r="A1064" s="24">
        <v>5</v>
      </c>
      <c r="B1064" s="24">
        <v>4312</v>
      </c>
      <c r="C1064" s="30">
        <v>1</v>
      </c>
      <c r="D1064" s="23" t="s">
        <v>1111</v>
      </c>
    </row>
    <row r="1065" spans="1:4" ht="39.6">
      <c r="A1065" s="24">
        <v>5</v>
      </c>
      <c r="B1065" s="24">
        <v>4312</v>
      </c>
      <c r="C1065" s="30">
        <v>2</v>
      </c>
      <c r="D1065" s="23" t="s">
        <v>1112</v>
      </c>
    </row>
    <row r="1066" spans="1:4" ht="39.6">
      <c r="A1066" s="24">
        <v>5</v>
      </c>
      <c r="B1066" s="24">
        <v>4312</v>
      </c>
      <c r="C1066" s="30">
        <v>3</v>
      </c>
      <c r="D1066" s="23" t="s">
        <v>1113</v>
      </c>
    </row>
    <row r="1067" spans="1:4" ht="52.8">
      <c r="A1067" s="24">
        <v>5</v>
      </c>
      <c r="B1067" s="24">
        <v>4322</v>
      </c>
      <c r="C1067" s="30">
        <v>1</v>
      </c>
      <c r="D1067" s="26" t="s">
        <v>1114</v>
      </c>
    </row>
    <row r="1068" spans="1:4" ht="66">
      <c r="A1068" s="24">
        <v>5</v>
      </c>
      <c r="B1068" s="24">
        <v>4329</v>
      </c>
      <c r="C1068" s="30">
        <v>1</v>
      </c>
      <c r="D1068" s="26" t="s">
        <v>1115</v>
      </c>
    </row>
    <row r="1069" spans="1:4" ht="52.8">
      <c r="A1069" s="24">
        <v>5</v>
      </c>
      <c r="B1069" s="24">
        <v>4330</v>
      </c>
      <c r="C1069" s="30">
        <v>1</v>
      </c>
      <c r="D1069" s="26" t="s">
        <v>1116</v>
      </c>
    </row>
    <row r="1070" spans="1:4" ht="26.4">
      <c r="A1070" s="24">
        <v>5</v>
      </c>
      <c r="B1070" s="24">
        <v>4330</v>
      </c>
      <c r="C1070" s="30">
        <v>2</v>
      </c>
      <c r="D1070" s="23" t="s">
        <v>1117</v>
      </c>
    </row>
    <row r="1071" spans="1:4" ht="52.8">
      <c r="A1071" s="24">
        <v>5</v>
      </c>
      <c r="B1071" s="24">
        <v>4330</v>
      </c>
      <c r="C1071" s="30">
        <v>3</v>
      </c>
      <c r="D1071" s="26" t="s">
        <v>1118</v>
      </c>
    </row>
    <row r="1072" spans="1:4" ht="39.6">
      <c r="A1072" s="24">
        <v>5</v>
      </c>
      <c r="B1072" s="24">
        <v>4330</v>
      </c>
      <c r="C1072" s="30">
        <v>4</v>
      </c>
      <c r="D1072" s="23" t="s">
        <v>1119</v>
      </c>
    </row>
    <row r="1073" spans="1:4" ht="132">
      <c r="A1073" s="27">
        <v>5</v>
      </c>
      <c r="B1073" s="27">
        <v>4390</v>
      </c>
      <c r="C1073" s="28">
        <v>1</v>
      </c>
      <c r="D1073" s="29" t="s">
        <v>1120</v>
      </c>
    </row>
    <row r="1074" spans="1:4" ht="39.6">
      <c r="A1074" s="24">
        <v>5</v>
      </c>
      <c r="B1074" s="24">
        <v>4390</v>
      </c>
      <c r="C1074" s="30">
        <v>2</v>
      </c>
      <c r="D1074" s="26" t="s">
        <v>1121</v>
      </c>
    </row>
    <row r="1075" spans="1:4" ht="39.6">
      <c r="A1075" s="24">
        <v>5</v>
      </c>
      <c r="B1075" s="24">
        <v>4390</v>
      </c>
      <c r="C1075" s="30">
        <v>3</v>
      </c>
      <c r="D1075" s="26" t="s">
        <v>1122</v>
      </c>
    </row>
    <row r="1076" spans="1:4" ht="26.4">
      <c r="A1076" s="24">
        <v>5</v>
      </c>
      <c r="B1076" s="24">
        <v>4390</v>
      </c>
      <c r="C1076" s="30">
        <v>4</v>
      </c>
      <c r="D1076" s="23" t="s">
        <v>1123</v>
      </c>
    </row>
    <row r="1077" spans="1:4" ht="26.4">
      <c r="A1077" s="24">
        <v>5</v>
      </c>
      <c r="B1077" s="24">
        <v>4610</v>
      </c>
      <c r="C1077" s="30">
        <v>1</v>
      </c>
      <c r="D1077" s="23" t="s">
        <v>1124</v>
      </c>
    </row>
    <row r="1078" spans="1:4" ht="26.4">
      <c r="A1078" s="24">
        <v>5</v>
      </c>
      <c r="B1078" s="24">
        <v>4930</v>
      </c>
      <c r="C1078" s="30">
        <v>1</v>
      </c>
      <c r="D1078" s="23" t="s">
        <v>1125</v>
      </c>
    </row>
    <row r="1079" spans="1:4" ht="39.6">
      <c r="A1079" s="24">
        <v>5</v>
      </c>
      <c r="B1079" s="24">
        <v>5210</v>
      </c>
      <c r="C1079" s="30">
        <v>1</v>
      </c>
      <c r="D1079" s="26" t="s">
        <v>1126</v>
      </c>
    </row>
    <row r="1080" spans="1:4" ht="66">
      <c r="A1080" s="24">
        <v>5</v>
      </c>
      <c r="B1080" s="24">
        <v>5222</v>
      </c>
      <c r="C1080" s="30">
        <v>1</v>
      </c>
      <c r="D1080" s="26" t="s">
        <v>1127</v>
      </c>
    </row>
    <row r="1081" spans="1:4" ht="66">
      <c r="A1081" s="24">
        <v>5</v>
      </c>
      <c r="B1081" s="24">
        <v>5223</v>
      </c>
      <c r="C1081" s="30">
        <v>1</v>
      </c>
      <c r="D1081" s="26" t="s">
        <v>1128</v>
      </c>
    </row>
    <row r="1082" spans="1:4" ht="39.6">
      <c r="A1082" s="24">
        <v>5</v>
      </c>
      <c r="B1082" s="24">
        <v>5224</v>
      </c>
      <c r="C1082" s="30">
        <v>1</v>
      </c>
      <c r="D1082" s="26" t="s">
        <v>1129</v>
      </c>
    </row>
    <row r="1083" spans="1:4" ht="26.4">
      <c r="A1083" s="24">
        <v>5</v>
      </c>
      <c r="B1083" s="24">
        <v>6810</v>
      </c>
      <c r="C1083" s="30">
        <v>1</v>
      </c>
      <c r="D1083" s="23" t="s">
        <v>1130</v>
      </c>
    </row>
    <row r="1084" spans="1:4" ht="132">
      <c r="A1084" s="27">
        <v>5</v>
      </c>
      <c r="B1084" s="27">
        <v>7110</v>
      </c>
      <c r="C1084" s="28">
        <v>1</v>
      </c>
      <c r="D1084" s="29" t="s">
        <v>1131</v>
      </c>
    </row>
    <row r="1085" spans="1:4" ht="105.6">
      <c r="A1085" s="24">
        <v>5</v>
      </c>
      <c r="B1085" s="24">
        <v>7120</v>
      </c>
      <c r="C1085" s="30">
        <v>1</v>
      </c>
      <c r="D1085" s="26" t="s">
        <v>1132</v>
      </c>
    </row>
    <row r="1086" spans="1:4" ht="52.8">
      <c r="A1086" s="24">
        <v>5</v>
      </c>
      <c r="B1086" s="24">
        <v>7120</v>
      </c>
      <c r="C1086" s="30">
        <v>2</v>
      </c>
      <c r="D1086" s="23" t="s">
        <v>1133</v>
      </c>
    </row>
    <row r="1087" spans="1:4" ht="39.6">
      <c r="A1087" s="24">
        <v>5</v>
      </c>
      <c r="B1087" s="24">
        <v>7120</v>
      </c>
      <c r="C1087" s="30">
        <v>3</v>
      </c>
      <c r="D1087" s="23" t="s">
        <v>1134</v>
      </c>
    </row>
    <row r="1088" spans="1:4" ht="26.4">
      <c r="A1088" s="24">
        <v>5</v>
      </c>
      <c r="B1088" s="24">
        <v>8010</v>
      </c>
      <c r="C1088" s="30">
        <v>1</v>
      </c>
      <c r="D1088" s="23" t="s">
        <v>1135</v>
      </c>
    </row>
    <row r="1089" spans="1:4" ht="39.6">
      <c r="A1089" s="24">
        <v>5</v>
      </c>
      <c r="B1089" s="24">
        <v>8030</v>
      </c>
      <c r="C1089" s="30">
        <v>1</v>
      </c>
      <c r="D1089" s="23" t="s">
        <v>1136</v>
      </c>
    </row>
    <row r="1090" spans="1:4" ht="52.8">
      <c r="A1090" s="24">
        <v>5</v>
      </c>
      <c r="B1090" s="24">
        <v>8129</v>
      </c>
      <c r="C1090" s="30">
        <v>1</v>
      </c>
      <c r="D1090" s="26" t="s">
        <v>1137</v>
      </c>
    </row>
    <row r="1091" spans="1:4" ht="52.8">
      <c r="A1091" s="24">
        <v>5</v>
      </c>
      <c r="B1091" s="24">
        <v>8129</v>
      </c>
      <c r="C1091" s="30">
        <v>2</v>
      </c>
      <c r="D1091" s="26" t="s">
        <v>1138</v>
      </c>
    </row>
    <row r="1092" spans="1:4" ht="105.6">
      <c r="A1092" s="27">
        <v>5</v>
      </c>
      <c r="B1092" s="27">
        <v>8130</v>
      </c>
      <c r="C1092" s="28">
        <v>1</v>
      </c>
      <c r="D1092" s="29" t="s">
        <v>1139</v>
      </c>
    </row>
    <row r="1093" spans="1:4" ht="79.2">
      <c r="A1093" s="24">
        <v>5</v>
      </c>
      <c r="B1093" s="24">
        <v>8422</v>
      </c>
      <c r="C1093" s="30">
        <v>1</v>
      </c>
      <c r="D1093" s="26" t="s">
        <v>1140</v>
      </c>
    </row>
    <row r="1094" spans="1:4" ht="52.8">
      <c r="A1094" s="24">
        <v>5</v>
      </c>
      <c r="B1094" s="24">
        <v>8422</v>
      </c>
      <c r="C1094" s="30">
        <v>2</v>
      </c>
      <c r="D1094" s="26" t="s">
        <v>1141</v>
      </c>
    </row>
    <row r="1095" spans="1:4" ht="52.8">
      <c r="A1095" s="24">
        <v>5</v>
      </c>
      <c r="B1095" s="24">
        <v>8422</v>
      </c>
      <c r="C1095" s="30">
        <v>3</v>
      </c>
      <c r="D1095" s="23" t="s">
        <v>1142</v>
      </c>
    </row>
    <row r="1096" spans="1:4" ht="66">
      <c r="A1096" s="24">
        <v>5</v>
      </c>
      <c r="B1096" s="24">
        <v>8423</v>
      </c>
      <c r="C1096" s="30">
        <v>1</v>
      </c>
      <c r="D1096" s="26" t="s">
        <v>1143</v>
      </c>
    </row>
    <row r="1097" spans="1:4" ht="66">
      <c r="A1097" s="24">
        <v>5</v>
      </c>
      <c r="B1097" s="24">
        <v>8423</v>
      </c>
      <c r="C1097" s="30">
        <v>2</v>
      </c>
      <c r="D1097" s="26" t="s">
        <v>1144</v>
      </c>
    </row>
    <row r="1098" spans="1:4" ht="66">
      <c r="A1098" s="24">
        <v>5</v>
      </c>
      <c r="B1098" s="24">
        <v>8423</v>
      </c>
      <c r="C1098" s="30">
        <v>3</v>
      </c>
      <c r="D1098" s="26" t="s">
        <v>1145</v>
      </c>
    </row>
    <row r="1099" spans="1:4" ht="79.2">
      <c r="A1099" s="24">
        <v>5</v>
      </c>
      <c r="B1099" s="24">
        <v>8423</v>
      </c>
      <c r="C1099" s="30">
        <v>4</v>
      </c>
      <c r="D1099" s="26" t="s">
        <v>1146</v>
      </c>
    </row>
    <row r="1100" spans="1:4" ht="52.8">
      <c r="A1100" s="24">
        <v>5</v>
      </c>
      <c r="B1100" s="24">
        <v>8424</v>
      </c>
      <c r="C1100" s="30">
        <v>1</v>
      </c>
      <c r="D1100" s="26" t="s">
        <v>1147</v>
      </c>
    </row>
    <row r="1101" spans="1:4" ht="66">
      <c r="A1101" s="27">
        <v>5</v>
      </c>
      <c r="B1101" s="27">
        <v>8424</v>
      </c>
      <c r="C1101" s="28">
        <v>2</v>
      </c>
      <c r="D1101" s="29" t="s">
        <v>1148</v>
      </c>
    </row>
    <row r="1102" spans="1:4" ht="39.6">
      <c r="A1102" s="24">
        <v>5</v>
      </c>
      <c r="B1102" s="24">
        <v>8424</v>
      </c>
      <c r="C1102" s="30">
        <v>3</v>
      </c>
      <c r="D1102" s="26" t="s">
        <v>1149</v>
      </c>
    </row>
    <row r="1103" spans="1:4" ht="66">
      <c r="A1103" s="24">
        <v>5</v>
      </c>
      <c r="B1103" s="24">
        <v>8424</v>
      </c>
      <c r="C1103" s="30">
        <v>4</v>
      </c>
      <c r="D1103" s="26" t="s">
        <v>1150</v>
      </c>
    </row>
    <row r="1104" spans="1:4" ht="39.6">
      <c r="A1104" s="24">
        <v>5</v>
      </c>
      <c r="B1104" s="24">
        <v>8610</v>
      </c>
      <c r="C1104" s="30">
        <v>1</v>
      </c>
      <c r="D1104" s="23" t="s">
        <v>1151</v>
      </c>
    </row>
    <row r="1105" spans="1:4" ht="26.4">
      <c r="A1105" s="24">
        <v>5</v>
      </c>
      <c r="B1105" s="24">
        <v>8692</v>
      </c>
      <c r="C1105" s="30">
        <v>1</v>
      </c>
      <c r="D1105" s="23" t="s">
        <v>1152</v>
      </c>
    </row>
    <row r="1106" spans="1:4" ht="26.4">
      <c r="A1106" s="20">
        <v>5</v>
      </c>
      <c r="B1106" s="20">
        <v>9005</v>
      </c>
      <c r="C1106" s="31">
        <v>1</v>
      </c>
      <c r="D1106" s="23" t="s">
        <v>1153</v>
      </c>
    </row>
    <row r="1107" spans="1:4" ht="26.4">
      <c r="A1107" s="24">
        <v>5</v>
      </c>
      <c r="B1107" s="24">
        <v>9102</v>
      </c>
      <c r="C1107" s="30">
        <v>1</v>
      </c>
      <c r="D1107" s="23" t="s">
        <v>1154</v>
      </c>
    </row>
    <row r="1108" spans="1:4" ht="52.8">
      <c r="A1108" s="24">
        <v>5</v>
      </c>
      <c r="B1108" s="24">
        <v>9312</v>
      </c>
      <c r="C1108" s="30">
        <v>1</v>
      </c>
      <c r="D1108" s="26" t="s">
        <v>1155</v>
      </c>
    </row>
    <row r="1109" spans="1:4" ht="26.4">
      <c r="A1109" s="20">
        <v>5</v>
      </c>
      <c r="B1109" s="20">
        <v>9609</v>
      </c>
      <c r="C1109" s="31">
        <v>1</v>
      </c>
      <c r="D1109" s="23" t="s">
        <v>1156</v>
      </c>
    </row>
  </sheetData>
  <sheetProtection sheet="1" objects="1" scenarios="1"/>
  <autoFilter ref="A1:D1109" xr:uid="{00000000-0001-0000-0000-000000000000}"/>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E23F3-D6E7-4204-9E2C-4C8BE95726F1}">
  <sheetPr codeName="Hoja3"/>
  <dimension ref="B1:E15"/>
  <sheetViews>
    <sheetView showGridLines="0" showRowColHeaders="0" workbookViewId="0">
      <pane ySplit="2" topLeftCell="A3" activePane="bottomLeft" state="frozen"/>
      <selection pane="bottomLeft"/>
    </sheetView>
  </sheetViews>
  <sheetFormatPr baseColWidth="10" defaultColWidth="10.88671875" defaultRowHeight="14.4"/>
  <cols>
    <col min="1" max="1" width="2" style="9" customWidth="1"/>
    <col min="2" max="2" width="10.88671875" style="9"/>
    <col min="3" max="3" width="10.88671875" style="15"/>
    <col min="4" max="4" width="60.44140625" style="16" customWidth="1"/>
    <col min="5" max="5" width="14.44140625" style="9" bestFit="1" customWidth="1"/>
    <col min="6" max="16384" width="10.88671875" style="9"/>
  </cols>
  <sheetData>
    <row r="1" spans="2:5" ht="44.25" customHeight="1">
      <c r="B1" s="396" t="s">
        <v>23</v>
      </c>
      <c r="C1" s="396"/>
      <c r="D1" s="396"/>
      <c r="E1" s="396"/>
    </row>
    <row r="2" spans="2:5" ht="41.4">
      <c r="B2" s="10" t="s">
        <v>22</v>
      </c>
      <c r="C2" s="10" t="s">
        <v>24</v>
      </c>
      <c r="D2" s="11" t="s">
        <v>25</v>
      </c>
      <c r="E2" s="11" t="s">
        <v>26</v>
      </c>
    </row>
    <row r="3" spans="2:5" ht="28.8">
      <c r="B3" s="12" t="s">
        <v>27</v>
      </c>
      <c r="C3" s="13">
        <v>5.2199999999999998E-3</v>
      </c>
      <c r="D3" s="14" t="s">
        <v>28</v>
      </c>
      <c r="E3" s="12" t="s">
        <v>29</v>
      </c>
    </row>
    <row r="4" spans="2:5" ht="43.2">
      <c r="B4" s="12" t="s">
        <v>30</v>
      </c>
      <c r="C4" s="13">
        <v>1.044E-2</v>
      </c>
      <c r="D4" s="14" t="s">
        <v>31</v>
      </c>
      <c r="E4" s="12" t="s">
        <v>32</v>
      </c>
    </row>
    <row r="5" spans="2:5" ht="28.8">
      <c r="B5" s="12" t="s">
        <v>33</v>
      </c>
      <c r="C5" s="13">
        <v>2.436E-2</v>
      </c>
      <c r="D5" s="14" t="s">
        <v>34</v>
      </c>
      <c r="E5" s="12" t="s">
        <v>35</v>
      </c>
    </row>
    <row r="6" spans="2:5" ht="43.2">
      <c r="B6" s="12" t="s">
        <v>36</v>
      </c>
      <c r="C6" s="13">
        <v>4.3499999999999997E-2</v>
      </c>
      <c r="D6" s="14" t="s">
        <v>37</v>
      </c>
      <c r="E6" s="12" t="s">
        <v>38</v>
      </c>
    </row>
    <row r="7" spans="2:5" ht="43.2">
      <c r="B7" s="12" t="s">
        <v>39</v>
      </c>
      <c r="C7" s="13">
        <v>6.9599999999999995E-2</v>
      </c>
      <c r="D7" s="14" t="s">
        <v>40</v>
      </c>
      <c r="E7" s="12" t="s">
        <v>41</v>
      </c>
    </row>
    <row r="9" spans="2:5" ht="18">
      <c r="B9" s="397" t="s">
        <v>42</v>
      </c>
      <c r="C9" s="397"/>
      <c r="D9" s="397"/>
    </row>
    <row r="10" spans="2:5">
      <c r="B10" s="398" t="s">
        <v>43</v>
      </c>
      <c r="C10" s="398"/>
      <c r="D10" s="398"/>
    </row>
    <row r="12" spans="2:5" ht="18">
      <c r="B12" s="397" t="s">
        <v>44</v>
      </c>
      <c r="C12" s="397"/>
      <c r="D12" s="397"/>
    </row>
    <row r="13" spans="2:5">
      <c r="B13" s="398" t="s">
        <v>45</v>
      </c>
      <c r="C13" s="399"/>
      <c r="D13" s="399"/>
    </row>
    <row r="14" spans="2:5" ht="14.4" customHeight="1">
      <c r="B14" s="395" t="s">
        <v>46</v>
      </c>
      <c r="C14" s="395"/>
      <c r="D14" s="395"/>
      <c r="E14" s="395"/>
    </row>
    <row r="15" spans="2:5">
      <c r="B15" s="395"/>
      <c r="C15" s="395"/>
      <c r="D15" s="395"/>
      <c r="E15" s="395"/>
    </row>
  </sheetData>
  <sheetProtection sheet="1" objects="1" scenarios="1"/>
  <mergeCells count="6">
    <mergeCell ref="B14:E15"/>
    <mergeCell ref="B1:E1"/>
    <mergeCell ref="B9:D9"/>
    <mergeCell ref="B10:D10"/>
    <mergeCell ref="B12:D12"/>
    <mergeCell ref="B13:D13"/>
  </mergeCells>
  <hyperlinks>
    <hyperlink ref="B13" r:id="rId1" xr:uid="{F98FF2C5-CE48-4764-BDA4-EFF661AECF1E}"/>
    <hyperlink ref="B10" r:id="rId2" xr:uid="{DF3EA314-CCAC-4859-96E3-223B1219B6EE}"/>
  </hyperlinks>
  <pageMargins left="0.25" right="0.25" top="0.75" bottom="0.75" header="0.3" footer="0.3"/>
  <pageSetup orientation="portrait" horizontalDpi="0" verticalDpi="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F4820-BC3B-4413-AF30-0B038495E161}">
  <sheetPr codeName="Hoja4"/>
  <dimension ref="A1:H45"/>
  <sheetViews>
    <sheetView showGridLines="0" showRowColHeaders="0" workbookViewId="0">
      <pane ySplit="2" topLeftCell="A3" activePane="bottomLeft" state="frozen"/>
      <selection pane="bottomLeft" activeCell="A3" sqref="A3"/>
    </sheetView>
  </sheetViews>
  <sheetFormatPr baseColWidth="10" defaultColWidth="8.6640625" defaultRowHeight="14.4"/>
  <cols>
    <col min="1" max="1" width="12.88671875" customWidth="1"/>
    <col min="2" max="3" width="16.5546875" customWidth="1"/>
    <col min="4" max="4" width="15.88671875" customWidth="1"/>
    <col min="5" max="5" width="16.44140625" customWidth="1"/>
    <col min="6" max="6" width="35.5546875" bestFit="1" customWidth="1"/>
  </cols>
  <sheetData>
    <row r="1" spans="1:8">
      <c r="A1" s="400" t="s">
        <v>1159</v>
      </c>
      <c r="B1" s="400" t="s">
        <v>1160</v>
      </c>
      <c r="C1" s="402" t="s">
        <v>1161</v>
      </c>
      <c r="D1" s="402" t="s">
        <v>1162</v>
      </c>
      <c r="E1" s="45" t="s">
        <v>1163</v>
      </c>
      <c r="F1" s="45" t="s">
        <v>1164</v>
      </c>
      <c r="H1" s="295" t="s">
        <v>1384</v>
      </c>
    </row>
    <row r="2" spans="1:8" ht="15" thickBot="1">
      <c r="A2" s="401"/>
      <c r="B2" s="401"/>
      <c r="C2" s="403"/>
      <c r="D2" s="403"/>
      <c r="E2" s="46" t="s">
        <v>1165</v>
      </c>
      <c r="F2" s="47" t="s">
        <v>1166</v>
      </c>
    </row>
    <row r="3" spans="1:8" ht="15" thickBot="1">
      <c r="A3" s="48">
        <v>2025</v>
      </c>
      <c r="B3" s="49">
        <v>1423500</v>
      </c>
      <c r="C3" s="49">
        <f t="shared" ref="C3:C8" si="0">+B3-B4</f>
        <v>123500</v>
      </c>
      <c r="D3" s="273">
        <f>+C3/B4</f>
        <v>9.5000000000000001E-2</v>
      </c>
      <c r="E3" s="49">
        <v>200000</v>
      </c>
      <c r="F3" s="51"/>
    </row>
    <row r="4" spans="1:8" ht="15" thickBot="1">
      <c r="A4" s="48">
        <v>2024</v>
      </c>
      <c r="B4" s="49">
        <v>1300000</v>
      </c>
      <c r="C4" s="49">
        <f t="shared" si="0"/>
        <v>140000</v>
      </c>
      <c r="D4" s="50">
        <f>+C4/B5</f>
        <v>0.1206896551724138</v>
      </c>
      <c r="E4" s="49">
        <v>162000</v>
      </c>
      <c r="F4" s="51" t="s">
        <v>1208</v>
      </c>
      <c r="G4" t="s">
        <v>1209</v>
      </c>
    </row>
    <row r="5" spans="1:8" ht="15" thickBot="1">
      <c r="A5" s="48">
        <v>2023</v>
      </c>
      <c r="B5" s="49">
        <v>1160000</v>
      </c>
      <c r="C5" s="49">
        <f t="shared" si="0"/>
        <v>160000</v>
      </c>
      <c r="D5" s="50">
        <f>+C5/B6</f>
        <v>0.16</v>
      </c>
      <c r="E5" s="49">
        <v>140606</v>
      </c>
      <c r="F5" s="51" t="s">
        <v>1207</v>
      </c>
      <c r="G5" t="s">
        <v>1158</v>
      </c>
    </row>
    <row r="6" spans="1:8" ht="15" thickBot="1">
      <c r="A6" s="48">
        <v>2022</v>
      </c>
      <c r="B6" s="49">
        <v>1000000</v>
      </c>
      <c r="C6" s="49">
        <f t="shared" si="0"/>
        <v>91474</v>
      </c>
      <c r="D6" s="50">
        <f>+C6/B7</f>
        <v>0.10068396501586085</v>
      </c>
      <c r="E6" s="49">
        <v>117172</v>
      </c>
      <c r="F6" s="51" t="s">
        <v>1167</v>
      </c>
    </row>
    <row r="7" spans="1:8" ht="15" thickBot="1">
      <c r="A7" s="48">
        <v>2021</v>
      </c>
      <c r="B7" s="49">
        <v>908526</v>
      </c>
      <c r="C7" s="49">
        <f t="shared" si="0"/>
        <v>30723</v>
      </c>
      <c r="D7" s="50">
        <f>+C7/B8</f>
        <v>3.4999880383183926E-2</v>
      </c>
      <c r="E7" s="49">
        <v>106454</v>
      </c>
      <c r="F7" s="51" t="s">
        <v>1168</v>
      </c>
    </row>
    <row r="8" spans="1:8" ht="15" thickBot="1">
      <c r="A8" s="48">
        <v>2020</v>
      </c>
      <c r="B8" s="49">
        <v>877803</v>
      </c>
      <c r="C8" s="49">
        <f t="shared" si="0"/>
        <v>49687</v>
      </c>
      <c r="D8" s="50">
        <f t="shared" ref="D8:D43" si="1">+C8/B9</f>
        <v>6.0000048302411742E-2</v>
      </c>
      <c r="E8" s="49">
        <v>102854</v>
      </c>
      <c r="F8" s="51" t="s">
        <v>1169</v>
      </c>
    </row>
    <row r="9" spans="1:8" ht="15" thickBot="1">
      <c r="A9" s="52">
        <v>2019</v>
      </c>
      <c r="B9" s="53">
        <v>828116</v>
      </c>
      <c r="C9" s="49">
        <f t="shared" ref="C9:C43" si="2">+B9-B10</f>
        <v>46874</v>
      </c>
      <c r="D9" s="50">
        <f t="shared" si="1"/>
        <v>5.9999334393184188E-2</v>
      </c>
      <c r="E9" s="53">
        <v>97032</v>
      </c>
      <c r="F9" s="54" t="s">
        <v>1170</v>
      </c>
    </row>
    <row r="10" spans="1:8" ht="13.05" customHeight="1" thickBot="1">
      <c r="A10" s="48">
        <v>2018</v>
      </c>
      <c r="B10" s="49">
        <v>781242</v>
      </c>
      <c r="C10" s="49">
        <f t="shared" si="2"/>
        <v>43525</v>
      </c>
      <c r="D10" s="50">
        <f t="shared" si="1"/>
        <v>5.8999589273393459E-2</v>
      </c>
      <c r="E10" s="49">
        <v>88211</v>
      </c>
      <c r="F10" s="55" t="s">
        <v>1171</v>
      </c>
    </row>
    <row r="11" spans="1:8" ht="13.05" customHeight="1" thickBot="1">
      <c r="A11" s="52">
        <v>2017</v>
      </c>
      <c r="B11" s="53">
        <v>737717</v>
      </c>
      <c r="C11" s="49">
        <f t="shared" si="2"/>
        <v>48262</v>
      </c>
      <c r="D11" s="50">
        <f t="shared" si="1"/>
        <v>7.0000217563147699E-2</v>
      </c>
      <c r="E11" s="56">
        <v>83140</v>
      </c>
      <c r="F11" s="54" t="s">
        <v>1172</v>
      </c>
    </row>
    <row r="12" spans="1:8" ht="13.05" customHeight="1" thickBot="1">
      <c r="A12" s="52">
        <v>2016</v>
      </c>
      <c r="B12" s="53">
        <v>689455</v>
      </c>
      <c r="C12" s="49">
        <f t="shared" si="2"/>
        <v>45105</v>
      </c>
      <c r="D12" s="50">
        <f t="shared" si="1"/>
        <v>7.0000775975789561E-2</v>
      </c>
      <c r="E12" s="56">
        <v>77700</v>
      </c>
      <c r="F12" s="54" t="s">
        <v>1173</v>
      </c>
    </row>
    <row r="13" spans="1:8" ht="13.05" customHeight="1" thickBot="1">
      <c r="A13" s="52">
        <v>2015</v>
      </c>
      <c r="B13" s="53">
        <v>644350</v>
      </c>
      <c r="C13" s="49">
        <f t="shared" si="2"/>
        <v>28350</v>
      </c>
      <c r="D13" s="50">
        <f t="shared" si="1"/>
        <v>4.6022727272727271E-2</v>
      </c>
      <c r="E13" s="56">
        <v>74000</v>
      </c>
      <c r="F13" s="54" t="s">
        <v>1174</v>
      </c>
    </row>
    <row r="14" spans="1:8" ht="13.05" customHeight="1" thickBot="1">
      <c r="A14" s="52">
        <v>2014</v>
      </c>
      <c r="B14" s="53">
        <v>616000</v>
      </c>
      <c r="C14" s="49">
        <f t="shared" si="2"/>
        <v>26500</v>
      </c>
      <c r="D14" s="50">
        <f t="shared" si="1"/>
        <v>4.4953350296861747E-2</v>
      </c>
      <c r="E14" s="56">
        <v>72000</v>
      </c>
      <c r="F14" s="54" t="s">
        <v>1175</v>
      </c>
    </row>
    <row r="15" spans="1:8" ht="13.05" customHeight="1" thickBot="1">
      <c r="A15" s="52">
        <v>2013</v>
      </c>
      <c r="B15" s="53">
        <v>589500</v>
      </c>
      <c r="C15" s="49">
        <f t="shared" si="2"/>
        <v>22800</v>
      </c>
      <c r="D15" s="50">
        <f t="shared" si="1"/>
        <v>4.0232927474854421E-2</v>
      </c>
      <c r="E15" s="56">
        <v>70500</v>
      </c>
      <c r="F15" s="54" t="s">
        <v>1176</v>
      </c>
    </row>
    <row r="16" spans="1:8" ht="13.05" customHeight="1" thickBot="1">
      <c r="A16" s="52">
        <v>2012</v>
      </c>
      <c r="B16" s="53">
        <v>566700</v>
      </c>
      <c r="C16" s="49">
        <f t="shared" si="2"/>
        <v>31100</v>
      </c>
      <c r="D16" s="50">
        <f t="shared" si="1"/>
        <v>5.8065720687079908E-2</v>
      </c>
      <c r="E16" s="56">
        <v>67800</v>
      </c>
      <c r="F16" s="54" t="s">
        <v>1177</v>
      </c>
    </row>
    <row r="17" spans="1:6" ht="13.05" customHeight="1" thickBot="1">
      <c r="A17" s="52">
        <v>2011</v>
      </c>
      <c r="B17" s="53">
        <v>535600</v>
      </c>
      <c r="C17" s="49">
        <f t="shared" si="2"/>
        <v>20600</v>
      </c>
      <c r="D17" s="50">
        <f t="shared" si="1"/>
        <v>0.04</v>
      </c>
      <c r="E17" s="56">
        <v>63600</v>
      </c>
      <c r="F17" s="54" t="s">
        <v>1178</v>
      </c>
    </row>
    <row r="18" spans="1:6" ht="13.05" customHeight="1" thickBot="1">
      <c r="A18" s="52">
        <v>2010</v>
      </c>
      <c r="B18" s="53">
        <v>515000</v>
      </c>
      <c r="C18" s="49">
        <f t="shared" si="2"/>
        <v>18100</v>
      </c>
      <c r="D18" s="50">
        <f t="shared" si="1"/>
        <v>3.6425840209297643E-2</v>
      </c>
      <c r="E18" s="56">
        <v>61500</v>
      </c>
      <c r="F18" s="54" t="s">
        <v>1179</v>
      </c>
    </row>
    <row r="19" spans="1:6" ht="13.05" customHeight="1" thickBot="1">
      <c r="A19" s="52">
        <v>2009</v>
      </c>
      <c r="B19" s="53">
        <v>496900</v>
      </c>
      <c r="C19" s="49">
        <f t="shared" si="2"/>
        <v>35400</v>
      </c>
      <c r="D19" s="50">
        <f t="shared" si="1"/>
        <v>7.6706392199349951E-2</v>
      </c>
      <c r="E19" s="56">
        <v>59300</v>
      </c>
      <c r="F19" s="54" t="s">
        <v>1180</v>
      </c>
    </row>
    <row r="20" spans="1:6" ht="13.05" customHeight="1" thickBot="1">
      <c r="A20" s="52">
        <v>2008</v>
      </c>
      <c r="B20" s="53">
        <v>461500</v>
      </c>
      <c r="C20" s="49">
        <f t="shared" si="2"/>
        <v>27800</v>
      </c>
      <c r="D20" s="50">
        <f t="shared" si="1"/>
        <v>6.4099608023979709E-2</v>
      </c>
      <c r="E20" s="56">
        <v>55000</v>
      </c>
      <c r="F20" s="54" t="s">
        <v>1181</v>
      </c>
    </row>
    <row r="21" spans="1:6" ht="13.05" customHeight="1" thickBot="1">
      <c r="A21" s="52">
        <v>2007</v>
      </c>
      <c r="B21" s="53">
        <v>433700</v>
      </c>
      <c r="C21" s="49">
        <f t="shared" si="2"/>
        <v>25700</v>
      </c>
      <c r="D21" s="50">
        <f t="shared" si="1"/>
        <v>6.2990196078431371E-2</v>
      </c>
      <c r="E21" s="56">
        <v>50800</v>
      </c>
      <c r="F21" s="54" t="s">
        <v>1182</v>
      </c>
    </row>
    <row r="22" spans="1:6" ht="13.05" customHeight="1" thickBot="1">
      <c r="A22" s="52">
        <v>2006</v>
      </c>
      <c r="B22" s="53">
        <v>408000</v>
      </c>
      <c r="C22" s="49">
        <f t="shared" si="2"/>
        <v>26500</v>
      </c>
      <c r="D22" s="50">
        <f t="shared" si="1"/>
        <v>6.9462647444298822E-2</v>
      </c>
      <c r="E22" s="56">
        <v>47700</v>
      </c>
      <c r="F22" s="54" t="s">
        <v>1183</v>
      </c>
    </row>
    <row r="23" spans="1:6" ht="13.05" customHeight="1" thickBot="1">
      <c r="A23" s="52">
        <v>2005</v>
      </c>
      <c r="B23" s="53">
        <v>381500</v>
      </c>
      <c r="C23" s="49">
        <f t="shared" si="2"/>
        <v>23500</v>
      </c>
      <c r="D23" s="50">
        <f t="shared" si="1"/>
        <v>6.5642458100558659E-2</v>
      </c>
      <c r="E23" s="56">
        <v>44500</v>
      </c>
      <c r="F23" s="54" t="s">
        <v>1184</v>
      </c>
    </row>
    <row r="24" spans="1:6" ht="13.05" customHeight="1" thickBot="1">
      <c r="A24" s="52">
        <v>2004</v>
      </c>
      <c r="B24" s="53">
        <v>358000</v>
      </c>
      <c r="C24" s="49">
        <f t="shared" si="2"/>
        <v>26000</v>
      </c>
      <c r="D24" s="50">
        <f t="shared" si="1"/>
        <v>7.8313253012048195E-2</v>
      </c>
      <c r="E24" s="56">
        <v>41600</v>
      </c>
      <c r="F24" s="54" t="s">
        <v>1185</v>
      </c>
    </row>
    <row r="25" spans="1:6" ht="13.05" customHeight="1" thickBot="1">
      <c r="A25" s="52">
        <v>2003</v>
      </c>
      <c r="B25" s="53">
        <v>332000</v>
      </c>
      <c r="C25" s="49">
        <f t="shared" si="2"/>
        <v>23000</v>
      </c>
      <c r="D25" s="50">
        <f t="shared" si="1"/>
        <v>7.4433656957928807E-2</v>
      </c>
      <c r="E25" s="56">
        <v>37500</v>
      </c>
      <c r="F25" s="54" t="s">
        <v>1186</v>
      </c>
    </row>
    <row r="26" spans="1:6" ht="13.95" customHeight="1" thickBot="1">
      <c r="A26" s="52">
        <v>2002</v>
      </c>
      <c r="B26" s="53">
        <v>309000</v>
      </c>
      <c r="C26" s="49">
        <f t="shared" si="2"/>
        <v>23000</v>
      </c>
      <c r="D26" s="50">
        <f t="shared" si="1"/>
        <v>8.0419580419580416E-2</v>
      </c>
      <c r="E26" s="56">
        <v>34000</v>
      </c>
      <c r="F26" s="54" t="s">
        <v>1187</v>
      </c>
    </row>
    <row r="27" spans="1:6" ht="13.95" customHeight="1" thickBot="1">
      <c r="A27" s="52">
        <v>2001</v>
      </c>
      <c r="B27" s="53">
        <v>286000</v>
      </c>
      <c r="C27" s="49">
        <f t="shared" si="2"/>
        <v>25900</v>
      </c>
      <c r="D27" s="50">
        <f t="shared" si="1"/>
        <v>9.9577085736255289E-2</v>
      </c>
      <c r="E27" s="56">
        <v>30000</v>
      </c>
      <c r="F27" s="54" t="s">
        <v>1188</v>
      </c>
    </row>
    <row r="28" spans="1:6" ht="13.95" customHeight="1" thickBot="1">
      <c r="A28" s="52">
        <v>2000</v>
      </c>
      <c r="B28" s="53">
        <v>260100</v>
      </c>
      <c r="C28" s="49">
        <f t="shared" si="2"/>
        <v>23640</v>
      </c>
      <c r="D28" s="50">
        <f t="shared" si="1"/>
        <v>9.9974625729510283E-2</v>
      </c>
      <c r="E28" s="56">
        <v>26413</v>
      </c>
      <c r="F28" s="54" t="s">
        <v>1189</v>
      </c>
    </row>
    <row r="29" spans="1:6" ht="13.95" customHeight="1" thickBot="1">
      <c r="A29" s="52">
        <v>1999</v>
      </c>
      <c r="B29" s="53">
        <v>236460</v>
      </c>
      <c r="C29" s="49">
        <f t="shared" si="2"/>
        <v>32634</v>
      </c>
      <c r="D29" s="50">
        <f t="shared" si="1"/>
        <v>0.16010715021636102</v>
      </c>
      <c r="E29" s="56">
        <v>24012</v>
      </c>
      <c r="F29" s="54" t="s">
        <v>1190</v>
      </c>
    </row>
    <row r="30" spans="1:6" ht="13.95" customHeight="1" thickBot="1">
      <c r="A30" s="52">
        <v>1998</v>
      </c>
      <c r="B30" s="53">
        <v>203826</v>
      </c>
      <c r="C30" s="49">
        <f t="shared" si="2"/>
        <v>31821</v>
      </c>
      <c r="D30" s="50">
        <f t="shared" si="1"/>
        <v>0.18500043603383623</v>
      </c>
      <c r="E30" s="56">
        <v>20700</v>
      </c>
      <c r="F30" s="54" t="s">
        <v>1191</v>
      </c>
    </row>
    <row r="31" spans="1:6" ht="13.95" customHeight="1" thickBot="1">
      <c r="A31" s="52">
        <v>1997</v>
      </c>
      <c r="B31" s="53">
        <v>172005</v>
      </c>
      <c r="C31" s="49">
        <f t="shared" si="2"/>
        <v>29880</v>
      </c>
      <c r="D31" s="50">
        <f t="shared" si="1"/>
        <v>0.21023746701846965</v>
      </c>
      <c r="E31" s="56">
        <v>17250</v>
      </c>
      <c r="F31" s="54" t="s">
        <v>1192</v>
      </c>
    </row>
    <row r="32" spans="1:6" ht="13.95" customHeight="1" thickBot="1">
      <c r="A32" s="52">
        <v>1996</v>
      </c>
      <c r="B32" s="53">
        <v>142125</v>
      </c>
      <c r="C32" s="49">
        <f t="shared" si="2"/>
        <v>23191</v>
      </c>
      <c r="D32" s="50">
        <f t="shared" si="1"/>
        <v>0.19499049893218087</v>
      </c>
      <c r="E32" s="56">
        <v>13567</v>
      </c>
      <c r="F32" s="54" t="s">
        <v>1193</v>
      </c>
    </row>
    <row r="33" spans="1:6" ht="13.95" customHeight="1" thickBot="1">
      <c r="A33" s="52">
        <v>1995</v>
      </c>
      <c r="B33" s="53">
        <v>118934</v>
      </c>
      <c r="C33" s="49">
        <f t="shared" si="2"/>
        <v>20234</v>
      </c>
      <c r="D33" s="50">
        <f t="shared" si="1"/>
        <v>0.20500506585612968</v>
      </c>
      <c r="E33" s="56">
        <v>10815</v>
      </c>
      <c r="F33" s="54" t="s">
        <v>1194</v>
      </c>
    </row>
    <row r="34" spans="1:6" ht="13.95" customHeight="1" thickBot="1">
      <c r="A34" s="52">
        <v>1994</v>
      </c>
      <c r="B34" s="53">
        <v>98700</v>
      </c>
      <c r="C34" s="49">
        <f t="shared" si="2"/>
        <v>17160</v>
      </c>
      <c r="D34" s="50">
        <f t="shared" si="1"/>
        <v>0.21044885945548197</v>
      </c>
      <c r="E34" s="56">
        <v>8705</v>
      </c>
      <c r="F34" s="54" t="s">
        <v>1195</v>
      </c>
    </row>
    <row r="35" spans="1:6" ht="13.95" customHeight="1" thickBot="1">
      <c r="A35" s="52">
        <v>1993</v>
      </c>
      <c r="B35" s="53">
        <v>81540</v>
      </c>
      <c r="C35" s="49">
        <f t="shared" si="2"/>
        <v>16350</v>
      </c>
      <c r="D35" s="50">
        <f t="shared" si="1"/>
        <v>0.25080533824206169</v>
      </c>
      <c r="E35" s="56">
        <v>7542</v>
      </c>
      <c r="F35" s="54" t="s">
        <v>1196</v>
      </c>
    </row>
    <row r="36" spans="1:6" ht="13.95" customHeight="1" thickBot="1">
      <c r="A36" s="52">
        <v>1992</v>
      </c>
      <c r="B36" s="53">
        <v>65190</v>
      </c>
      <c r="C36" s="49">
        <f t="shared" si="2"/>
        <v>13474</v>
      </c>
      <c r="D36" s="50">
        <f t="shared" si="1"/>
        <v>0.26053832469641891</v>
      </c>
      <c r="E36" s="56">
        <v>6033</v>
      </c>
      <c r="F36" s="54" t="s">
        <v>1197</v>
      </c>
    </row>
    <row r="37" spans="1:6" ht="13.95" customHeight="1" thickBot="1">
      <c r="A37" s="52">
        <v>1991</v>
      </c>
      <c r="B37" s="53">
        <v>51716</v>
      </c>
      <c r="C37" s="49">
        <f t="shared" si="2"/>
        <v>10691</v>
      </c>
      <c r="D37" s="50">
        <f t="shared" si="1"/>
        <v>0.26059719683120047</v>
      </c>
      <c r="E37" s="56">
        <v>4787</v>
      </c>
      <c r="F37" s="54" t="s">
        <v>1198</v>
      </c>
    </row>
    <row r="38" spans="1:6" ht="13.95" customHeight="1" thickBot="1">
      <c r="A38" s="57">
        <v>1990</v>
      </c>
      <c r="B38" s="58">
        <v>41025</v>
      </c>
      <c r="C38" s="49">
        <f t="shared" si="2"/>
        <v>8465</v>
      </c>
      <c r="D38" s="50">
        <f t="shared" si="1"/>
        <v>0.2599815724815725</v>
      </c>
      <c r="E38" s="59">
        <v>3798</v>
      </c>
      <c r="F38" s="60" t="s">
        <v>1199</v>
      </c>
    </row>
    <row r="39" spans="1:6" ht="15" thickBot="1">
      <c r="A39" s="61">
        <v>1989</v>
      </c>
      <c r="B39" s="58">
        <v>32560</v>
      </c>
      <c r="C39" s="49">
        <f t="shared" si="2"/>
        <v>6923</v>
      </c>
      <c r="D39" s="50">
        <f t="shared" si="1"/>
        <v>0.27003939618520106</v>
      </c>
      <c r="E39" s="59">
        <v>0</v>
      </c>
      <c r="F39" s="60" t="s">
        <v>1200</v>
      </c>
    </row>
    <row r="40" spans="1:6" ht="15" thickBot="1">
      <c r="A40" s="57">
        <v>1988</v>
      </c>
      <c r="B40" s="58">
        <v>25637</v>
      </c>
      <c r="C40" s="49">
        <f t="shared" si="2"/>
        <v>5127</v>
      </c>
      <c r="D40" s="50">
        <f t="shared" si="1"/>
        <v>0.2499756216479766</v>
      </c>
      <c r="E40" s="59">
        <v>0</v>
      </c>
      <c r="F40" s="60" t="s">
        <v>1201</v>
      </c>
    </row>
    <row r="41" spans="1:6" ht="15" thickBot="1">
      <c r="A41" s="61">
        <v>1987</v>
      </c>
      <c r="B41" s="58">
        <v>20510</v>
      </c>
      <c r="C41" s="49">
        <f t="shared" si="2"/>
        <v>3699</v>
      </c>
      <c r="D41" s="50">
        <f t="shared" si="1"/>
        <v>0.22003450121943965</v>
      </c>
      <c r="E41" s="59">
        <v>0</v>
      </c>
      <c r="F41" s="60" t="s">
        <v>1202</v>
      </c>
    </row>
    <row r="42" spans="1:6" ht="15" thickBot="1">
      <c r="A42" s="57">
        <v>1986</v>
      </c>
      <c r="B42" s="58">
        <v>16811</v>
      </c>
      <c r="C42" s="49">
        <f t="shared" si="2"/>
        <v>3253</v>
      </c>
      <c r="D42" s="50">
        <f t="shared" si="1"/>
        <v>0.23993214338397995</v>
      </c>
      <c r="E42" s="59">
        <v>0</v>
      </c>
      <c r="F42" s="60" t="s">
        <v>1203</v>
      </c>
    </row>
    <row r="43" spans="1:6" ht="15" thickBot="1">
      <c r="A43" s="61">
        <v>1985</v>
      </c>
      <c r="B43" s="58">
        <v>13558</v>
      </c>
      <c r="C43" s="49">
        <f t="shared" si="2"/>
        <v>2260</v>
      </c>
      <c r="D43" s="50">
        <f t="shared" si="1"/>
        <v>0.20003540449637103</v>
      </c>
      <c r="E43" s="59">
        <v>0</v>
      </c>
      <c r="F43" s="60" t="s">
        <v>1204</v>
      </c>
    </row>
    <row r="44" spans="1:6" ht="15" thickBot="1">
      <c r="A44" s="57">
        <v>1984</v>
      </c>
      <c r="B44" s="58">
        <v>11298</v>
      </c>
      <c r="C44" s="49">
        <v>0</v>
      </c>
      <c r="D44" s="50">
        <v>0</v>
      </c>
      <c r="E44" s="59">
        <v>0</v>
      </c>
      <c r="F44" s="60" t="s">
        <v>1205</v>
      </c>
    </row>
    <row r="45" spans="1:6">
      <c r="A45" s="62" t="s">
        <v>1206</v>
      </c>
    </row>
  </sheetData>
  <sheetProtection sheet="1" objects="1" scenarios="1"/>
  <mergeCells count="4">
    <mergeCell ref="A1:A2"/>
    <mergeCell ref="B1:B2"/>
    <mergeCell ref="C1:C2"/>
    <mergeCell ref="D1:D2"/>
  </mergeCells>
  <phoneticPr fontId="33" type="noConversion"/>
  <hyperlinks>
    <hyperlink ref="H1" r:id="rId1" tooltip="HISTORICO SMMLV" xr:uid="{F200E3FA-5DA3-4010-88B2-EA19B6EC4073}"/>
  </hyperlinks>
  <pageMargins left="0.7" right="0.7" top="0.75" bottom="0.75" header="0.3" footer="0.3"/>
  <pageSetup orientation="portrait" horizontalDpi="0"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vt:i4>
      </vt:variant>
    </vt:vector>
  </HeadingPairs>
  <TitlesOfParts>
    <vt:vector size="14" baseType="lpstr">
      <vt:lpstr>Menu</vt:lpstr>
      <vt:lpstr>SMMLV</vt:lpstr>
      <vt:lpstr>SALARIO DIF</vt:lpstr>
      <vt:lpstr>SERVICIO DOMESTICO</vt:lpstr>
      <vt:lpstr>Serv Domest x dias</vt:lpstr>
      <vt:lpstr>Calculo HE</vt:lpstr>
      <vt:lpstr>Res 2011 D 768 2022</vt:lpstr>
      <vt:lpstr>TARIFA</vt:lpstr>
      <vt:lpstr>Histórico del salario mínimo</vt:lpstr>
      <vt:lpstr>Fondo Solidaridad</vt:lpstr>
      <vt:lpstr>Hoja3</vt:lpstr>
      <vt:lpstr>'SALARIO DIF'!Área_de_impresión</vt:lpstr>
      <vt:lpstr>'SERVICIO DOMESTICO'!Área_de_impresión</vt:lpstr>
      <vt:lpstr>SMMLV!Área_de_impresión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JUAN CARLOS SALAZAR PEÑUELA</cp:lastModifiedBy>
  <cp:lastPrinted>2024-01-09T12:26:39Z</cp:lastPrinted>
  <dcterms:created xsi:type="dcterms:W3CDTF">2020-01-06T11:51:10Z</dcterms:created>
  <dcterms:modified xsi:type="dcterms:W3CDTF">2024-12-26T23:05:43Z</dcterms:modified>
</cp:coreProperties>
</file>